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--y\Downloads\"/>
    </mc:Choice>
  </mc:AlternateContent>
  <xr:revisionPtr revIDLastSave="0" documentId="8_{DF38BA08-4381-4F0F-ADE2-C2E1588CADB7}" xr6:coauthVersionLast="47" xr6:coauthVersionMax="47" xr10:uidLastSave="{00000000-0000-0000-0000-000000000000}"/>
  <bookViews>
    <workbookView xWindow="-120" yWindow="-120" windowWidth="29040" windowHeight="15720" xr2:uid="{0975EC9F-1E85-45A9-9A84-51441D7FCC0E}"/>
  </bookViews>
  <sheets>
    <sheet name="ペース表" sheetId="2" r:id="rId1"/>
    <sheet name="ペース表(1_10km)" sheetId="1" r:id="rId2"/>
    <sheet name="ペース表 _数式有" sheetId="6" r:id="rId3"/>
    <sheet name="ペース表(1_10km) _数式有" sheetId="7" r:id="rId4"/>
  </sheets>
  <calcPr calcId="0"/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D20" i="7"/>
  <c r="C20" i="7"/>
  <c r="B20" i="7"/>
  <c r="J19" i="7"/>
  <c r="I19" i="7"/>
  <c r="H19" i="7"/>
  <c r="G19" i="7"/>
  <c r="E19" i="7"/>
  <c r="D19" i="7"/>
  <c r="C19" i="7"/>
  <c r="B19" i="7"/>
  <c r="J18" i="7"/>
  <c r="I18" i="7"/>
  <c r="H18" i="7"/>
  <c r="G18" i="7"/>
  <c r="E18" i="7"/>
  <c r="D18" i="7"/>
  <c r="C18" i="7"/>
  <c r="B18" i="7"/>
  <c r="J17" i="7"/>
  <c r="I17" i="7"/>
  <c r="H17" i="7"/>
  <c r="G17" i="7"/>
  <c r="E17" i="7"/>
  <c r="D17" i="7"/>
  <c r="C17" i="7"/>
  <c r="B17" i="7"/>
  <c r="J16" i="7"/>
  <c r="I16" i="7"/>
  <c r="H16" i="7"/>
  <c r="G16" i="7"/>
  <c r="E16" i="7"/>
  <c r="D16" i="7"/>
  <c r="C16" i="7"/>
  <c r="B16" i="7"/>
  <c r="J15" i="7"/>
  <c r="I15" i="7"/>
  <c r="H15" i="7"/>
  <c r="G15" i="7"/>
  <c r="E15" i="7"/>
  <c r="D15" i="7"/>
  <c r="C15" i="7"/>
  <c r="B15" i="7"/>
  <c r="J14" i="7"/>
  <c r="I14" i="7"/>
  <c r="H14" i="7"/>
  <c r="G14" i="7"/>
  <c r="E14" i="7"/>
  <c r="D14" i="7"/>
  <c r="C14" i="7"/>
  <c r="B14" i="7"/>
  <c r="J13" i="7"/>
  <c r="I13" i="7"/>
  <c r="H13" i="7"/>
  <c r="G13" i="7"/>
  <c r="E13" i="7"/>
  <c r="D13" i="7"/>
  <c r="C13" i="7"/>
  <c r="B13" i="7"/>
  <c r="J12" i="7"/>
  <c r="I12" i="7"/>
  <c r="H12" i="7"/>
  <c r="G12" i="7"/>
  <c r="E12" i="7"/>
  <c r="D12" i="7"/>
  <c r="C12" i="7"/>
  <c r="B12" i="7"/>
  <c r="J11" i="7"/>
  <c r="I11" i="7"/>
  <c r="H11" i="7"/>
  <c r="G11" i="7"/>
  <c r="E11" i="7"/>
  <c r="D11" i="7"/>
  <c r="C11" i="7"/>
  <c r="B11" i="7"/>
  <c r="J10" i="7"/>
  <c r="I10" i="7"/>
  <c r="H10" i="7"/>
  <c r="G10" i="7"/>
  <c r="E10" i="7"/>
  <c r="D10" i="7"/>
  <c r="C10" i="7"/>
  <c r="B10" i="7"/>
  <c r="J9" i="7"/>
  <c r="I9" i="7"/>
  <c r="H9" i="7"/>
  <c r="G9" i="7"/>
  <c r="E9" i="7"/>
  <c r="D9" i="7"/>
  <c r="C9" i="7"/>
  <c r="B9" i="7"/>
  <c r="J8" i="7"/>
  <c r="I8" i="7"/>
  <c r="H8" i="7"/>
  <c r="G8" i="7"/>
  <c r="E8" i="7"/>
  <c r="D8" i="7"/>
  <c r="C8" i="7"/>
  <c r="B8" i="7"/>
  <c r="J7" i="7"/>
  <c r="I7" i="7"/>
  <c r="H7" i="7"/>
  <c r="G7" i="7"/>
  <c r="E7" i="7"/>
  <c r="D7" i="7"/>
  <c r="C7" i="7"/>
  <c r="B7" i="7"/>
  <c r="J6" i="7"/>
  <c r="I6" i="7"/>
  <c r="H6" i="7"/>
  <c r="G6" i="7"/>
  <c r="E6" i="7"/>
  <c r="D6" i="7"/>
  <c r="C6" i="7"/>
  <c r="B6" i="7"/>
  <c r="J5" i="7"/>
  <c r="I5" i="7"/>
  <c r="H5" i="7"/>
  <c r="G5" i="7"/>
  <c r="E5" i="7"/>
  <c r="D5" i="7"/>
  <c r="C5" i="7"/>
  <c r="B5" i="7"/>
  <c r="J4" i="7"/>
  <c r="I4" i="7"/>
  <c r="H4" i="7"/>
  <c r="G4" i="7"/>
  <c r="E4" i="7"/>
  <c r="D4" i="7"/>
  <c r="C4" i="7"/>
  <c r="B4" i="7"/>
  <c r="J3" i="7"/>
  <c r="I3" i="7"/>
  <c r="H3" i="7"/>
  <c r="G3" i="7"/>
  <c r="E3" i="7"/>
  <c r="D3" i="7"/>
  <c r="C3" i="7"/>
  <c r="B3" i="7"/>
  <c r="J2" i="7"/>
  <c r="I2" i="7"/>
  <c r="H2" i="7"/>
  <c r="G2" i="7"/>
  <c r="F2" i="7"/>
  <c r="E2" i="7"/>
  <c r="D2" i="7"/>
  <c r="C2" i="7"/>
  <c r="B2" i="7"/>
  <c r="K20" i="6"/>
  <c r="J20" i="6"/>
  <c r="I20" i="6"/>
  <c r="H20" i="6"/>
  <c r="G20" i="6"/>
  <c r="F20" i="6"/>
  <c r="E20" i="6"/>
  <c r="D20" i="6"/>
  <c r="C20" i="6"/>
  <c r="B20" i="6"/>
  <c r="K19" i="6"/>
  <c r="J19" i="6"/>
  <c r="I19" i="6"/>
  <c r="H19" i="6"/>
  <c r="G19" i="6"/>
  <c r="F19" i="6"/>
  <c r="E19" i="6"/>
  <c r="D19" i="6"/>
  <c r="C19" i="6"/>
  <c r="B19" i="6"/>
  <c r="K18" i="6"/>
  <c r="J18" i="6"/>
  <c r="I18" i="6"/>
  <c r="H18" i="6"/>
  <c r="G18" i="6"/>
  <c r="F18" i="6"/>
  <c r="E18" i="6"/>
  <c r="D18" i="6"/>
  <c r="C18" i="6"/>
  <c r="B18" i="6"/>
  <c r="K17" i="6"/>
  <c r="J17" i="6"/>
  <c r="I17" i="6"/>
  <c r="H17" i="6"/>
  <c r="G17" i="6"/>
  <c r="F17" i="6"/>
  <c r="E17" i="6"/>
  <c r="D17" i="6"/>
  <c r="C17" i="6"/>
  <c r="B17" i="6"/>
  <c r="K16" i="6"/>
  <c r="J16" i="6"/>
  <c r="I16" i="6"/>
  <c r="H16" i="6"/>
  <c r="G16" i="6"/>
  <c r="F16" i="6"/>
  <c r="E16" i="6"/>
  <c r="D16" i="6"/>
  <c r="C16" i="6"/>
  <c r="B16" i="6"/>
  <c r="K15" i="6"/>
  <c r="J15" i="6"/>
  <c r="I15" i="6"/>
  <c r="H15" i="6"/>
  <c r="G15" i="6"/>
  <c r="F15" i="6"/>
  <c r="E15" i="6"/>
  <c r="D15" i="6"/>
  <c r="C15" i="6"/>
  <c r="B15" i="6"/>
  <c r="K14" i="6"/>
  <c r="J14" i="6"/>
  <c r="I14" i="6"/>
  <c r="H14" i="6"/>
  <c r="G14" i="6"/>
  <c r="F14" i="6"/>
  <c r="E14" i="6"/>
  <c r="D14" i="6"/>
  <c r="C14" i="6"/>
  <c r="B14" i="6"/>
  <c r="K13" i="6"/>
  <c r="J13" i="6"/>
  <c r="I13" i="6"/>
  <c r="H13" i="6"/>
  <c r="G13" i="6"/>
  <c r="F13" i="6"/>
  <c r="E13" i="6"/>
  <c r="D13" i="6"/>
  <c r="C13" i="6"/>
  <c r="B13" i="6"/>
  <c r="K12" i="6"/>
  <c r="J12" i="6"/>
  <c r="I12" i="6"/>
  <c r="H12" i="6"/>
  <c r="G12" i="6"/>
  <c r="F12" i="6"/>
  <c r="E12" i="6"/>
  <c r="D12" i="6"/>
  <c r="C12" i="6"/>
  <c r="B12" i="6"/>
  <c r="K11" i="6"/>
  <c r="J11" i="6"/>
  <c r="I11" i="6"/>
  <c r="H11" i="6"/>
  <c r="G11" i="6"/>
  <c r="F11" i="6"/>
  <c r="E11" i="6"/>
  <c r="D11" i="6"/>
  <c r="C11" i="6"/>
  <c r="B11" i="6"/>
  <c r="K10" i="6"/>
  <c r="J10" i="6"/>
  <c r="I10" i="6"/>
  <c r="H10" i="6"/>
  <c r="G10" i="6"/>
  <c r="F10" i="6"/>
  <c r="E10" i="6"/>
  <c r="D10" i="6"/>
  <c r="C10" i="6"/>
  <c r="B10" i="6"/>
  <c r="K9" i="6"/>
  <c r="J9" i="6"/>
  <c r="I9" i="6"/>
  <c r="H9" i="6"/>
  <c r="G9" i="6"/>
  <c r="F9" i="6"/>
  <c r="E9" i="6"/>
  <c r="D9" i="6"/>
  <c r="C9" i="6"/>
  <c r="B9" i="6"/>
  <c r="K8" i="6"/>
  <c r="J8" i="6"/>
  <c r="I8" i="6"/>
  <c r="H8" i="6"/>
  <c r="G8" i="6"/>
  <c r="F8" i="6"/>
  <c r="E8" i="6"/>
  <c r="D8" i="6"/>
  <c r="C8" i="6"/>
  <c r="B8" i="6"/>
  <c r="K7" i="6"/>
  <c r="J7" i="6"/>
  <c r="I7" i="6"/>
  <c r="H7" i="6"/>
  <c r="G7" i="6"/>
  <c r="F7" i="6"/>
  <c r="E7" i="6"/>
  <c r="D7" i="6"/>
  <c r="C7" i="6"/>
  <c r="B7" i="6"/>
  <c r="K6" i="6"/>
  <c r="J6" i="6"/>
  <c r="I6" i="6"/>
  <c r="H6" i="6"/>
  <c r="G6" i="6"/>
  <c r="F6" i="6"/>
  <c r="E6" i="6"/>
  <c r="D6" i="6"/>
  <c r="C6" i="6"/>
  <c r="B6" i="6"/>
  <c r="K5" i="6"/>
  <c r="J5" i="6"/>
  <c r="I5" i="6"/>
  <c r="H5" i="6"/>
  <c r="G5" i="6"/>
  <c r="F5" i="6"/>
  <c r="E5" i="6"/>
  <c r="D5" i="6"/>
  <c r="C5" i="6"/>
  <c r="B5" i="6"/>
  <c r="K4" i="6"/>
  <c r="J4" i="6"/>
  <c r="I4" i="6"/>
  <c r="H4" i="6"/>
  <c r="G4" i="6"/>
  <c r="F4" i="6"/>
  <c r="E4" i="6"/>
  <c r="D4" i="6"/>
  <c r="C4" i="6"/>
  <c r="B4" i="6"/>
  <c r="K3" i="6"/>
  <c r="J3" i="6"/>
  <c r="I3" i="6"/>
  <c r="H3" i="6"/>
  <c r="G3" i="6"/>
  <c r="F3" i="6"/>
  <c r="E3" i="6"/>
  <c r="D3" i="6"/>
  <c r="C3" i="6"/>
  <c r="B3" i="6"/>
  <c r="K2" i="6"/>
  <c r="J2" i="6"/>
  <c r="I2" i="6"/>
  <c r="H2" i="6"/>
  <c r="G2" i="6"/>
  <c r="F2" i="6"/>
  <c r="E2" i="6"/>
  <c r="D2" i="6"/>
  <c r="C2" i="6"/>
  <c r="B2" i="6"/>
</calcChain>
</file>

<file path=xl/sharedStrings.xml><?xml version="1.0" encoding="utf-8"?>
<sst xmlns="http://schemas.openxmlformats.org/spreadsheetml/2006/main" count="42" uniqueCount="36">
  <si>
    <t>2km</t>
  </si>
  <si>
    <t>3km</t>
  </si>
  <si>
    <t>4km</t>
  </si>
  <si>
    <t>5km</t>
  </si>
  <si>
    <t>6km</t>
  </si>
  <si>
    <t>7km</t>
  </si>
  <si>
    <t>8km</t>
  </si>
  <si>
    <t>9km</t>
  </si>
  <si>
    <t>10km</t>
  </si>
  <si>
    <t>15km</t>
  </si>
  <si>
    <t>20km</t>
  </si>
  <si>
    <t>ハーフ</t>
  </si>
  <si>
    <t>25km</t>
  </si>
  <si>
    <t>30km</t>
  </si>
  <si>
    <t>35km</t>
  </si>
  <si>
    <t>40km</t>
  </si>
  <si>
    <t>フル</t>
  </si>
  <si>
    <t>分/km</t>
  </si>
  <si>
    <t>分/km</t>
    <phoneticPr fontId="20"/>
  </si>
  <si>
    <t>5</t>
    <phoneticPr fontId="18"/>
  </si>
  <si>
    <t>10</t>
    <phoneticPr fontId="18"/>
  </si>
  <si>
    <t>15</t>
    <phoneticPr fontId="18"/>
  </si>
  <si>
    <t>20</t>
    <phoneticPr fontId="18"/>
  </si>
  <si>
    <t>25</t>
    <phoneticPr fontId="18"/>
  </si>
  <si>
    <t>30</t>
    <phoneticPr fontId="18"/>
  </si>
  <si>
    <t>35</t>
    <phoneticPr fontId="18"/>
  </si>
  <si>
    <t>40</t>
    <phoneticPr fontId="18"/>
  </si>
  <si>
    <t>21.0975</t>
    <phoneticPr fontId="18"/>
  </si>
  <si>
    <t>42.195</t>
    <phoneticPr fontId="18"/>
  </si>
  <si>
    <t>2</t>
    <phoneticPr fontId="18"/>
  </si>
  <si>
    <t>3</t>
    <phoneticPr fontId="18"/>
  </si>
  <si>
    <t>4</t>
    <phoneticPr fontId="18"/>
  </si>
  <si>
    <t>6</t>
    <phoneticPr fontId="18"/>
  </si>
  <si>
    <t>7</t>
    <phoneticPr fontId="18"/>
  </si>
  <si>
    <t>8</t>
    <phoneticPr fontId="18"/>
  </si>
  <si>
    <t>9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</si>
</sst>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[$-F400]h:mm:ss\ AM/PM"/>
    <numFmt numFmtId="181" formatCode="mm&quot;分&quot;ss&quot;秒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2">
    <dxf>
      <numFmt numFmtId="181" formatCode="mm&quot;分&quot;ss&quot;秒&quot;"/>
      <alignment horizontal="center" vertical="center" textRotation="0" wrapText="0" indent="0" justifyLastLine="0" shrinkToFit="0" readingOrder="0"/>
    </dxf>
    <dxf>
      <numFmt numFmtId="181" formatCode="mm&quot;分&quot;ss&quot;秒&quot;"/>
      <alignment horizontal="center" vertical="center" textRotation="0" wrapText="0" indent="0" justifyLastLine="0" shrinkToFit="0" readingOrder="0"/>
    </dxf>
    <dxf>
      <numFmt numFmtId="181" formatCode="mm&quot;分&quot;ss&quot;秒&quot;"/>
      <alignment horizontal="center" vertical="center" textRotation="0" wrapText="0" indent="0" justifyLastLine="0" shrinkToFit="0" readingOrder="0"/>
    </dxf>
    <dxf>
      <numFmt numFmtId="181" formatCode="mm&quot;分&quot;ss&quot;秒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numFmt numFmtId="179" formatCode="[$-F400]h:mm:ss\ AM/PM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numFmt numFmtId="26" formatCode="h:mm:ss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numFmt numFmtId="179" formatCode="[$-F400]h:mm:ss\ AM/PM"/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8D584C-2244-42DE-95DD-437743581352}" name="テーブル2" displayName="テーブル2" ref="A1:K20" totalsRowShown="0" headerRowDxfId="4" dataDxfId="49" headerRowBorderDxfId="5" tableBorderDxfId="51">
  <autoFilter ref="A1:K20" xr:uid="{D88D584C-2244-42DE-95DD-437743581352}"/>
  <tableColumns count="11">
    <tableColumn id="1" xr3:uid="{0286414A-DCB4-422C-89B9-CD30D78D9F61}" name="分/km" dataDxfId="3"/>
    <tableColumn id="2" xr3:uid="{3FF77FAE-45FC-4D3B-B014-342FA2C8F681}" name="5km" dataDxfId="50"/>
    <tableColumn id="3" xr3:uid="{F105D53D-BD6E-4AAA-A7D9-273476FDDC49}" name="10km" dataDxfId="48"/>
    <tableColumn id="4" xr3:uid="{2CC49ECC-FD33-49F6-86AC-3269839CBFC7}" name="15km" dataDxfId="44"/>
    <tableColumn id="5" xr3:uid="{674AD675-CEEF-494D-98C4-E1DBB5DCD79D}" name="20km" dataDxfId="47"/>
    <tableColumn id="6" xr3:uid="{79A2911E-634A-4731-AEFE-AD839E9D7516}" name="ハーフ" dataDxfId="46"/>
    <tableColumn id="7" xr3:uid="{C382276B-9CBD-49E3-84EA-76A834916D5E}" name="25km" dataDxfId="45"/>
    <tableColumn id="8" xr3:uid="{CE359F29-3671-4596-BA20-D89D9DE9F9AE}" name="30km" dataDxfId="43"/>
    <tableColumn id="9" xr3:uid="{4FAF9752-576A-45A3-9893-EF1426282056}" name="35km" dataDxfId="42"/>
    <tableColumn id="10" xr3:uid="{763FED0C-D84B-4BBF-A8B6-2F5F3111D23D}" name="40km" dataDxfId="41"/>
    <tableColumn id="11" xr3:uid="{54C5E5E9-7EF0-40D4-AFAA-E61A90AD7913}" name="フル" dataDxfId="4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DCE39-19BB-45DB-B0A1-9303133AD322}" name="テーブル1" displayName="テーブル1" ref="A1:J20" totalsRowShown="0" dataDxfId="39">
  <autoFilter ref="A1:J20" xr:uid="{881DCE39-19BB-45DB-B0A1-9303133AD322}"/>
  <tableColumns count="10">
    <tableColumn id="1" xr3:uid="{E025E9FA-8FE4-40E7-970C-4B8C4554C7DB}" name="分/km" dataDxfId="2"/>
    <tableColumn id="2" xr3:uid="{7F7DF9DB-187E-435F-B7CF-A51E95665CC1}" name="2km" dataDxfId="37"/>
    <tableColumn id="3" xr3:uid="{F31C9950-6213-4177-BBD2-2ACDB54145BE}" name="3km" dataDxfId="36"/>
    <tableColumn id="4" xr3:uid="{04165A09-D633-4183-BC09-F76905827551}" name="4km" dataDxfId="35"/>
    <tableColumn id="5" xr3:uid="{FB656D6B-D407-4B49-8DBF-DD3DFC30307F}" name="5km" dataDxfId="34"/>
    <tableColumn id="6" xr3:uid="{048CA1B5-E84F-46F3-9232-0DB98055C4F9}" name="6km" dataDxfId="38"/>
    <tableColumn id="7" xr3:uid="{721C5168-AE72-4A4F-9847-07C3FF7753E1}" name="7km" dataDxfId="33"/>
    <tableColumn id="8" xr3:uid="{F39C9C7D-4121-4B6D-A836-C2DE79D6FE4A}" name="8km" dataDxfId="32"/>
    <tableColumn id="9" xr3:uid="{863DF36B-E1F3-4099-A988-959FBF3DC866}" name="9km" dataDxfId="31"/>
    <tableColumn id="10" xr3:uid="{9F70B976-1812-44FE-A09B-4AAE94E9C989}" name="10km" dataDxfId="30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E6A256-E940-429E-A614-BD6698AF0308}" name="テーブル27" displayName="テーブル27" ref="A1:K20" totalsRowShown="0" headerRowDxfId="29" dataDxfId="28" headerRowBorderDxfId="26" tableBorderDxfId="27">
  <autoFilter ref="A1:K20" xr:uid="{D88D584C-2244-42DE-95DD-437743581352}"/>
  <tableColumns count="11">
    <tableColumn id="1" xr3:uid="{927585FD-2359-466F-ADE2-3B341095B66B}" name="分/km" dataDxfId="1"/>
    <tableColumn id="2" xr3:uid="{2D6D39F5-3A37-4DB2-A14A-084B5E1C0963}" name="5" dataDxfId="25">
      <calculatedColumnFormula>テーブル27[[#This Row],[分/km]]*テーブル27[[#Headers],[5]]</calculatedColumnFormula>
    </tableColumn>
    <tableColumn id="3" xr3:uid="{B6F871B5-40F9-4F53-B594-A6A6CC5AFB91}" name="10" dataDxfId="24">
      <calculatedColumnFormula>テーブル27[[#This Row],[分/km]]*テーブル27[[#Headers],[10]]</calculatedColumnFormula>
    </tableColumn>
    <tableColumn id="4" xr3:uid="{696070B3-6480-43D1-9DAF-1CBCB389E997}" name="15" dataDxfId="23">
      <calculatedColumnFormula>テーブル27[[#This Row],[分/km]]*テーブル27[[#Headers],[15]]</calculatedColumnFormula>
    </tableColumn>
    <tableColumn id="5" xr3:uid="{74B2F4E0-3F89-4A36-ABC3-F295FBE32731}" name="20" dataDxfId="22">
      <calculatedColumnFormula>テーブル27[[#This Row],[分/km]]*テーブル27[[#Headers],[20]]</calculatedColumnFormula>
    </tableColumn>
    <tableColumn id="6" xr3:uid="{DEFBACBA-6471-4CFF-881D-1B1CA415B84F}" name="21.0975" dataDxfId="21">
      <calculatedColumnFormula>テーブル27[[#This Row],[分/km]]*テーブル27[[#Headers],[21.0975]]</calculatedColumnFormula>
    </tableColumn>
    <tableColumn id="7" xr3:uid="{86CD18C1-4890-49B7-8EAF-23B9DF15A455}" name="25" dataDxfId="20">
      <calculatedColumnFormula>テーブル27[[#This Row],[分/km]]*テーブル27[[#Headers],[25]]</calculatedColumnFormula>
    </tableColumn>
    <tableColumn id="8" xr3:uid="{B7FB32EF-52E3-4C87-BCA3-C7465ABC2448}" name="30" dataDxfId="19">
      <calculatedColumnFormula>テーブル27[[#This Row],[分/km]]*テーブル27[[#Headers],[30]]</calculatedColumnFormula>
    </tableColumn>
    <tableColumn id="9" xr3:uid="{38D022EE-CB2A-4D91-BA00-9ADF6E0C8435}" name="35" dataDxfId="18">
      <calculatedColumnFormula>テーブル27[[#This Row],[分/km]]*テーブル27[[#Headers],[35]]</calculatedColumnFormula>
    </tableColumn>
    <tableColumn id="10" xr3:uid="{72F91DCA-F649-4943-AADD-63EE6EE93647}" name="40" dataDxfId="17">
      <calculatedColumnFormula>テーブル27[[#This Row],[分/km]]*テーブル27[[#Headers],[40]]</calculatedColumnFormula>
    </tableColumn>
    <tableColumn id="11" xr3:uid="{71466196-4A3A-4C51-B557-F51FDD689738}" name="42.195" dataDxfId="16">
      <calculatedColumnFormula>テーブル27[[#This Row],[分/km]]*テーブル27[[#Headers],[42.195]]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2ED84D-8350-4BB4-873F-70AD05AC74B7}" name="テーブル18" displayName="テーブル18" ref="A1:J20" totalsRowShown="0" dataDxfId="15">
  <autoFilter ref="A1:J20" xr:uid="{881DCE39-19BB-45DB-B0A1-9303133AD322}"/>
  <tableColumns count="10">
    <tableColumn id="1" xr3:uid="{67D64693-FC77-4AF6-8876-8663A67AB515}" name="分/km" dataDxfId="0"/>
    <tableColumn id="2" xr3:uid="{A1662B28-D58D-47C1-9774-20314CE4006A}" name="2" dataDxfId="14">
      <calculatedColumnFormula>テーブル18[[#This Row],[分/km]]*テーブル18[[#Headers],[2]]</calculatedColumnFormula>
    </tableColumn>
    <tableColumn id="3" xr3:uid="{E4EBC73B-D4C1-4D46-9084-8EBECC51A247}" name="3" dataDxfId="13">
      <calculatedColumnFormula>テーブル18[[#This Row],[分/km]]*テーブル18[[#Headers],[3]]</calculatedColumnFormula>
    </tableColumn>
    <tableColumn id="4" xr3:uid="{4C78C823-EF42-4A10-A5DC-9646605452AB}" name="4" dataDxfId="12">
      <calculatedColumnFormula>テーブル18[[#Headers],[4]]*テーブル18[[#This Row],[分/km]]</calculatedColumnFormula>
    </tableColumn>
    <tableColumn id="5" xr3:uid="{B0E2A397-548D-4F9B-BD67-8B4E9C6BB305}" name="5" dataDxfId="11">
      <calculatedColumnFormula>テーブル18[[#Headers],[5]]*テーブル18[[#This Row],[分/km]]</calculatedColumnFormula>
    </tableColumn>
    <tableColumn id="6" xr3:uid="{3DCB8EAC-5B96-44D5-BA36-4EF75561DCAD}" name="6" dataDxfId="10"/>
    <tableColumn id="7" xr3:uid="{E165EE40-723A-495A-B41D-6F8B9FED60D0}" name="7" dataDxfId="9">
      <calculatedColumnFormula>テーブル18[[#Headers],[7]]*テーブル18[[#This Row],[分/km]]</calculatedColumnFormula>
    </tableColumn>
    <tableColumn id="8" xr3:uid="{B26EC81A-23AD-40BD-8EA7-6E69B72AE600}" name="8" dataDxfId="8">
      <calculatedColumnFormula>テーブル18[[#Headers],[8]]*テーブル18[[#This Row],[分/km]]</calculatedColumnFormula>
    </tableColumn>
    <tableColumn id="9" xr3:uid="{EFF30D67-2E40-479F-BCDA-DEF21F61D458}" name="9" dataDxfId="7">
      <calculatedColumnFormula>テーブル18[[#Headers],[9]]*テーブル18[[#This Row],[分/km]]</calculatedColumnFormula>
    </tableColumn>
    <tableColumn id="10" xr3:uid="{285AF45F-3C30-4E7F-9FF7-4636DEE6F3B0}" name="10" dataDxfId="6">
      <calculatedColumnFormula>テーブル18[[#Headers],[10]]*テーブル18[[#This Row],[分/km]]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8C5F-A501-4C02-8DEB-A84B8C22CBA9}">
  <dimension ref="A1:K20"/>
  <sheetViews>
    <sheetView tabSelected="1" workbookViewId="0">
      <selection activeCell="A22" sqref="A22"/>
    </sheetView>
  </sheetViews>
  <sheetFormatPr defaultRowHeight="18.75" x14ac:dyDescent="0.4"/>
  <cols>
    <col min="1" max="1" width="12.375" bestFit="1" customWidth="1"/>
    <col min="2" max="2" width="9.75" bestFit="1" customWidth="1"/>
    <col min="3" max="5" width="10.875" bestFit="1" customWidth="1"/>
    <col min="6" max="6" width="11.375" bestFit="1" customWidth="1"/>
    <col min="7" max="10" width="10.875" bestFit="1" customWidth="1"/>
    <col min="11" max="11" width="9.5" bestFit="1" customWidth="1"/>
  </cols>
  <sheetData>
    <row r="1" spans="1:11" x14ac:dyDescent="0.4">
      <c r="A1" s="2" t="s">
        <v>18</v>
      </c>
      <c r="B1" s="1" t="s">
        <v>3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4">
      <c r="A2" s="6">
        <v>4.8611111111111112E-3</v>
      </c>
      <c r="B2" s="5">
        <v>2.4305555555555556E-2</v>
      </c>
      <c r="C2" s="5">
        <v>4.8611111111111112E-2</v>
      </c>
      <c r="D2" s="5">
        <v>7.2916666666666671E-2</v>
      </c>
      <c r="E2" s="5">
        <v>9.7222222222222224E-2</v>
      </c>
      <c r="F2" s="5">
        <v>0.10255729166666668</v>
      </c>
      <c r="G2" s="5">
        <v>0.12152777777777778</v>
      </c>
      <c r="H2" s="5">
        <v>0.14583333333333334</v>
      </c>
      <c r="I2" s="5">
        <v>0.1701388888888889</v>
      </c>
      <c r="J2" s="5">
        <v>0.19444444444444445</v>
      </c>
      <c r="K2" s="5">
        <v>0.20511458333333335</v>
      </c>
    </row>
    <row r="3" spans="1:11" x14ac:dyDescent="0.4">
      <c r="A3" s="6">
        <v>4.7453703703703703E-3</v>
      </c>
      <c r="B3" s="5">
        <v>2.3726851851851853E-2</v>
      </c>
      <c r="C3" s="5">
        <v>4.7453703703703706E-2</v>
      </c>
      <c r="D3" s="5">
        <v>7.1180555555555552E-2</v>
      </c>
      <c r="E3" s="5">
        <v>9.4907407407407413E-2</v>
      </c>
      <c r="F3" s="5">
        <v>0.10011545138888889</v>
      </c>
      <c r="G3" s="5">
        <v>0.11863425925925926</v>
      </c>
      <c r="H3" s="5">
        <v>0.1423611111111111</v>
      </c>
      <c r="I3" s="5">
        <v>0.16608796296296297</v>
      </c>
      <c r="J3" s="5">
        <v>0.18981481481481483</v>
      </c>
      <c r="K3" s="5">
        <v>0.20023090277777778</v>
      </c>
    </row>
    <row r="4" spans="1:11" x14ac:dyDescent="0.4">
      <c r="A4" s="6">
        <v>4.6296296296296302E-3</v>
      </c>
      <c r="B4" s="5">
        <v>2.314814814814815E-2</v>
      </c>
      <c r="C4" s="5">
        <v>4.6296296296296301E-2</v>
      </c>
      <c r="D4" s="5">
        <v>6.9444444444444448E-2</v>
      </c>
      <c r="E4" s="5">
        <v>9.2592592592592601E-2</v>
      </c>
      <c r="F4" s="5">
        <v>9.7673611111111128E-2</v>
      </c>
      <c r="G4" s="5">
        <v>0.11574074074074076</v>
      </c>
      <c r="H4" s="5">
        <v>0.1388888888888889</v>
      </c>
      <c r="I4" s="5">
        <v>0.16203703703703706</v>
      </c>
      <c r="J4" s="5">
        <v>0.1851851851851852</v>
      </c>
      <c r="K4" s="5">
        <v>0.19534722222222226</v>
      </c>
    </row>
    <row r="5" spans="1:11" x14ac:dyDescent="0.4">
      <c r="A5" s="6">
        <v>4.5138888888888902E-3</v>
      </c>
      <c r="B5" s="5">
        <v>2.2569444444444451E-2</v>
      </c>
      <c r="C5" s="5">
        <v>4.5138888888888902E-2</v>
      </c>
      <c r="D5" s="5">
        <v>6.7708333333333356E-2</v>
      </c>
      <c r="E5" s="5">
        <v>9.0277777777777804E-2</v>
      </c>
      <c r="F5" s="5">
        <v>9.5231770833333368E-2</v>
      </c>
      <c r="G5" s="5">
        <v>0.11284722222222225</v>
      </c>
      <c r="H5" s="5">
        <v>0.13541666666666671</v>
      </c>
      <c r="I5" s="5">
        <v>0.15798611111111116</v>
      </c>
      <c r="J5" s="5">
        <v>0.18055555555555561</v>
      </c>
      <c r="K5" s="5">
        <v>0.19046354166666674</v>
      </c>
    </row>
    <row r="6" spans="1:11" x14ac:dyDescent="0.4">
      <c r="A6" s="6">
        <v>4.3981481481481502E-3</v>
      </c>
      <c r="B6" s="5">
        <v>2.1990740740740752E-2</v>
      </c>
      <c r="C6" s="5">
        <v>4.3981481481481503E-2</v>
      </c>
      <c r="D6" s="5">
        <v>6.5972222222222252E-2</v>
      </c>
      <c r="E6" s="5">
        <v>8.7962962962963007E-2</v>
      </c>
      <c r="F6" s="5">
        <v>9.2789930555555594E-2</v>
      </c>
      <c r="G6" s="5">
        <v>0.10995370370370375</v>
      </c>
      <c r="H6" s="5">
        <v>0.1319444444444445</v>
      </c>
      <c r="I6" s="5">
        <v>0.15393518518518526</v>
      </c>
      <c r="J6" s="5">
        <v>0.17592592592592601</v>
      </c>
      <c r="K6" s="5">
        <v>0.18557986111111119</v>
      </c>
    </row>
    <row r="7" spans="1:11" x14ac:dyDescent="0.4">
      <c r="A7" s="6">
        <v>4.2824074074074101E-3</v>
      </c>
      <c r="B7" s="5">
        <v>2.1412037037037049E-2</v>
      </c>
      <c r="C7" s="5">
        <v>4.2824074074074098E-2</v>
      </c>
      <c r="D7" s="5">
        <v>6.4236111111111147E-2</v>
      </c>
      <c r="E7" s="5">
        <v>8.5648148148148195E-2</v>
      </c>
      <c r="F7" s="5">
        <v>9.0348090277777834E-2</v>
      </c>
      <c r="G7" s="5">
        <v>0.10706018518518526</v>
      </c>
      <c r="H7" s="5">
        <v>0.12847222222222229</v>
      </c>
      <c r="I7" s="5">
        <v>0.14988425925925936</v>
      </c>
      <c r="J7" s="5">
        <v>0.17129629629629639</v>
      </c>
      <c r="K7" s="5">
        <v>0.18069618055555567</v>
      </c>
    </row>
    <row r="8" spans="1:11" x14ac:dyDescent="0.4">
      <c r="A8" s="6">
        <v>4.1666666666666701E-3</v>
      </c>
      <c r="B8" s="5">
        <v>2.083333333333335E-2</v>
      </c>
      <c r="C8" s="5">
        <v>4.1666666666666699E-2</v>
      </c>
      <c r="D8" s="5">
        <v>6.2500000000000056E-2</v>
      </c>
      <c r="E8" s="5">
        <v>8.3333333333333398E-2</v>
      </c>
      <c r="F8" s="5">
        <v>8.7906250000000075E-2</v>
      </c>
      <c r="G8" s="5">
        <v>0.10416666666666675</v>
      </c>
      <c r="H8" s="5">
        <v>0.12500000000000011</v>
      </c>
      <c r="I8" s="5">
        <v>0.14583333333333345</v>
      </c>
      <c r="J8" s="5">
        <v>0.1666666666666668</v>
      </c>
      <c r="K8" s="5">
        <v>0.17581250000000015</v>
      </c>
    </row>
    <row r="9" spans="1:11" x14ac:dyDescent="0.4">
      <c r="A9" s="6">
        <v>4.0509259259259196E-3</v>
      </c>
      <c r="B9" s="5">
        <v>2.0254629629629598E-2</v>
      </c>
      <c r="C9" s="5">
        <v>4.0509259259259196E-2</v>
      </c>
      <c r="D9" s="5">
        <v>6.0763888888888798E-2</v>
      </c>
      <c r="E9" s="5">
        <v>8.1018518518518393E-2</v>
      </c>
      <c r="F9" s="5">
        <v>8.5464409722222093E-2</v>
      </c>
      <c r="G9" s="5">
        <v>0.10127314814814799</v>
      </c>
      <c r="H9" s="5">
        <v>0.1215277777777776</v>
      </c>
      <c r="I9" s="5">
        <v>0.14178240740740719</v>
      </c>
      <c r="J9" s="5">
        <v>0.16203703703703679</v>
      </c>
      <c r="K9" s="5">
        <v>0.17092881944444419</v>
      </c>
    </row>
    <row r="10" spans="1:11" x14ac:dyDescent="0.4">
      <c r="A10" s="6">
        <v>3.9351851851851796E-3</v>
      </c>
      <c r="B10" s="5">
        <v>1.9675925925925899E-2</v>
      </c>
      <c r="C10" s="5">
        <v>3.9351851851851798E-2</v>
      </c>
      <c r="D10" s="5">
        <v>5.9027777777777693E-2</v>
      </c>
      <c r="E10" s="5">
        <v>7.8703703703703595E-2</v>
      </c>
      <c r="F10" s="5">
        <v>8.3022569444444333E-2</v>
      </c>
      <c r="G10" s="5">
        <v>9.8379629629629484E-2</v>
      </c>
      <c r="H10" s="5">
        <v>0.11805555555555539</v>
      </c>
      <c r="I10" s="5">
        <v>0.13773148148148129</v>
      </c>
      <c r="J10" s="5">
        <v>0.15740740740740719</v>
      </c>
      <c r="K10" s="5">
        <v>0.16604513888888867</v>
      </c>
    </row>
    <row r="11" spans="1:11" x14ac:dyDescent="0.4">
      <c r="A11" s="6">
        <v>3.81944444444444E-3</v>
      </c>
      <c r="B11" s="5">
        <v>1.9097222222222199E-2</v>
      </c>
      <c r="C11" s="5">
        <v>3.8194444444444399E-2</v>
      </c>
      <c r="D11" s="5">
        <v>5.7291666666666602E-2</v>
      </c>
      <c r="E11" s="5">
        <v>7.6388888888888798E-2</v>
      </c>
      <c r="F11" s="5">
        <v>8.0580729166666573E-2</v>
      </c>
      <c r="G11" s="5">
        <v>9.5486111111110994E-2</v>
      </c>
      <c r="H11" s="5">
        <v>0.1145833333333332</v>
      </c>
      <c r="I11" s="5">
        <v>0.13368055555555539</v>
      </c>
      <c r="J11" s="5">
        <v>0.1527777777777776</v>
      </c>
      <c r="K11" s="5">
        <v>0.16116145833333315</v>
      </c>
    </row>
    <row r="12" spans="1:11" x14ac:dyDescent="0.4">
      <c r="A12" s="6">
        <v>3.7037037037036999E-3</v>
      </c>
      <c r="B12" s="5">
        <v>1.85185185185185E-2</v>
      </c>
      <c r="C12" s="5">
        <v>3.7037037037037E-2</v>
      </c>
      <c r="D12" s="5">
        <v>5.5555555555555497E-2</v>
      </c>
      <c r="E12" s="5">
        <v>7.4074074074074001E-2</v>
      </c>
      <c r="F12" s="5">
        <v>7.8138888888888813E-2</v>
      </c>
      <c r="G12" s="5">
        <v>9.2592592592592504E-2</v>
      </c>
      <c r="H12" s="5">
        <v>0.11111111111111099</v>
      </c>
      <c r="I12" s="5">
        <v>0.12962962962962951</v>
      </c>
      <c r="J12" s="5">
        <v>0.148148148148148</v>
      </c>
      <c r="K12" s="5">
        <v>0.15627777777777763</v>
      </c>
    </row>
    <row r="13" spans="1:11" x14ac:dyDescent="0.4">
      <c r="A13" s="6">
        <v>3.5879629629629599E-3</v>
      </c>
      <c r="B13" s="5">
        <v>1.7939814814814801E-2</v>
      </c>
      <c r="C13" s="5">
        <v>3.5879629629629602E-2</v>
      </c>
      <c r="D13" s="5">
        <v>5.3819444444444399E-2</v>
      </c>
      <c r="E13" s="5">
        <v>7.1759259259259203E-2</v>
      </c>
      <c r="F13" s="5">
        <v>7.5697048611111054E-2</v>
      </c>
      <c r="G13" s="5">
        <v>8.9699074074074001E-2</v>
      </c>
      <c r="H13" s="5">
        <v>0.1076388888888888</v>
      </c>
      <c r="I13" s="5">
        <v>0.12557870370370361</v>
      </c>
      <c r="J13" s="5">
        <v>0.14351851851851841</v>
      </c>
      <c r="K13" s="5">
        <v>0.15139409722222211</v>
      </c>
    </row>
    <row r="14" spans="1:11" x14ac:dyDescent="0.4">
      <c r="A14" s="6">
        <v>3.4722222222222199E-3</v>
      </c>
      <c r="B14" s="5">
        <v>1.7361111111111098E-2</v>
      </c>
      <c r="C14" s="5">
        <v>3.4722222222222196E-2</v>
      </c>
      <c r="D14" s="5">
        <v>5.2083333333333301E-2</v>
      </c>
      <c r="E14" s="5">
        <v>6.9444444444444392E-2</v>
      </c>
      <c r="F14" s="5">
        <v>7.325520833333328E-2</v>
      </c>
      <c r="G14" s="5">
        <v>8.6805555555555497E-2</v>
      </c>
      <c r="H14" s="5">
        <v>0.1041666666666666</v>
      </c>
      <c r="I14" s="5">
        <v>0.12152777777777769</v>
      </c>
      <c r="J14" s="5">
        <v>0.13888888888888878</v>
      </c>
      <c r="K14" s="5">
        <v>0.14651041666666656</v>
      </c>
    </row>
    <row r="15" spans="1:11" x14ac:dyDescent="0.4">
      <c r="A15" s="6">
        <v>3.3564814814814798E-3</v>
      </c>
      <c r="B15" s="5">
        <v>1.6782407407407399E-2</v>
      </c>
      <c r="C15" s="5">
        <v>3.3564814814814797E-2</v>
      </c>
      <c r="D15" s="5">
        <v>5.0347222222222196E-2</v>
      </c>
      <c r="E15" s="5">
        <v>6.7129629629629595E-2</v>
      </c>
      <c r="F15" s="5">
        <v>7.081336805555552E-2</v>
      </c>
      <c r="G15" s="5">
        <v>8.3912037037036993E-2</v>
      </c>
      <c r="H15" s="5">
        <v>0.10069444444444439</v>
      </c>
      <c r="I15" s="5">
        <v>0.11747685185185179</v>
      </c>
      <c r="J15" s="5">
        <v>0.13425925925925919</v>
      </c>
      <c r="K15" s="5">
        <v>0.14162673611111104</v>
      </c>
    </row>
    <row r="16" spans="1:11" x14ac:dyDescent="0.4">
      <c r="A16" s="6">
        <v>3.2407407407407402E-3</v>
      </c>
      <c r="B16" s="5">
        <v>1.6203703703703699E-2</v>
      </c>
      <c r="C16" s="5">
        <v>3.2407407407407399E-2</v>
      </c>
      <c r="D16" s="5">
        <v>4.8611111111111105E-2</v>
      </c>
      <c r="E16" s="5">
        <v>6.4814814814814797E-2</v>
      </c>
      <c r="F16" s="5">
        <v>6.837152777777776E-2</v>
      </c>
      <c r="G16" s="5">
        <v>8.1018518518518504E-2</v>
      </c>
      <c r="H16" s="5">
        <v>9.722222222222221E-2</v>
      </c>
      <c r="I16" s="5">
        <v>0.1134259259259259</v>
      </c>
      <c r="J16" s="5">
        <v>0.12962962962962959</v>
      </c>
      <c r="K16" s="5">
        <v>0.13674305555555552</v>
      </c>
    </row>
    <row r="17" spans="1:11" x14ac:dyDescent="0.4">
      <c r="A17" s="6">
        <v>3.1250000000000002E-3</v>
      </c>
      <c r="B17" s="5">
        <v>1.5625E-2</v>
      </c>
      <c r="C17" s="5">
        <v>3.125E-2</v>
      </c>
      <c r="D17" s="5">
        <v>4.6875E-2</v>
      </c>
      <c r="E17" s="5">
        <v>6.25E-2</v>
      </c>
      <c r="F17" s="5">
        <v>6.59296875E-2</v>
      </c>
      <c r="G17" s="5">
        <v>7.8125E-2</v>
      </c>
      <c r="H17" s="5">
        <v>9.375E-2</v>
      </c>
      <c r="I17" s="5">
        <v>0.109375</v>
      </c>
      <c r="J17" s="5">
        <v>0.125</v>
      </c>
      <c r="K17" s="5">
        <v>0.131859375</v>
      </c>
    </row>
    <row r="18" spans="1:11" x14ac:dyDescent="0.4">
      <c r="A18" s="6">
        <v>3.0092592592592601E-3</v>
      </c>
      <c r="B18" s="5">
        <v>1.5046296296296301E-2</v>
      </c>
      <c r="C18" s="5">
        <v>3.0092592592592601E-2</v>
      </c>
      <c r="D18" s="5">
        <v>4.5138888888888902E-2</v>
      </c>
      <c r="E18" s="5">
        <v>6.0185185185185203E-2</v>
      </c>
      <c r="F18" s="5">
        <v>6.3487847222222241E-2</v>
      </c>
      <c r="G18" s="5">
        <v>7.523148148148151E-2</v>
      </c>
      <c r="H18" s="5">
        <v>9.0277777777777804E-2</v>
      </c>
      <c r="I18" s="5">
        <v>0.1053240740740741</v>
      </c>
      <c r="J18" s="5">
        <v>0.12037037037037041</v>
      </c>
      <c r="K18" s="5">
        <v>0.12697569444444448</v>
      </c>
    </row>
    <row r="19" spans="1:11" x14ac:dyDescent="0.4">
      <c r="A19" s="6">
        <v>2.8935185185185101E-3</v>
      </c>
      <c r="B19" s="5">
        <v>1.4467592592592551E-2</v>
      </c>
      <c r="C19" s="5">
        <v>2.8935185185185102E-2</v>
      </c>
      <c r="D19" s="5">
        <v>4.3402777777777651E-2</v>
      </c>
      <c r="E19" s="5">
        <v>5.7870370370370204E-2</v>
      </c>
      <c r="F19" s="5">
        <v>6.1046006944444266E-2</v>
      </c>
      <c r="G19" s="5">
        <v>7.2337962962962757E-2</v>
      </c>
      <c r="H19" s="5">
        <v>8.6805555555555303E-2</v>
      </c>
      <c r="I19" s="5">
        <v>0.10127314814814785</v>
      </c>
      <c r="J19" s="5">
        <v>0.11574074074074041</v>
      </c>
      <c r="K19" s="5">
        <v>0.12209201388888853</v>
      </c>
    </row>
    <row r="20" spans="1:11" x14ac:dyDescent="0.4">
      <c r="A20" s="6">
        <v>2.7777777777777701E-3</v>
      </c>
      <c r="B20" s="5">
        <v>1.388888888888885E-2</v>
      </c>
      <c r="C20" s="5">
        <v>2.77777777777777E-2</v>
      </c>
      <c r="D20" s="5">
        <v>4.1666666666666553E-2</v>
      </c>
      <c r="E20" s="5">
        <v>5.55555555555554E-2</v>
      </c>
      <c r="F20" s="5">
        <v>5.8604166666666506E-2</v>
      </c>
      <c r="G20" s="5">
        <v>6.9444444444444253E-2</v>
      </c>
      <c r="H20" s="5">
        <v>8.3333333333333107E-2</v>
      </c>
      <c r="I20" s="5">
        <v>9.7222222222221946E-2</v>
      </c>
      <c r="J20" s="5">
        <v>0.1111111111111108</v>
      </c>
      <c r="K20" s="5">
        <v>0.11720833333333301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6069-7EDD-4CBB-B613-A75CACDA5B6F}">
  <dimension ref="A1:J20"/>
  <sheetViews>
    <sheetView workbookViewId="0">
      <selection activeCell="A20" sqref="A2:A20"/>
    </sheetView>
  </sheetViews>
  <sheetFormatPr defaultRowHeight="18.75" x14ac:dyDescent="0.4"/>
  <cols>
    <col min="1" max="10" width="9.875" customWidth="1"/>
  </cols>
  <sheetData>
    <row r="1" spans="1:10" x14ac:dyDescent="0.4">
      <c r="A1" s="2" t="s">
        <v>18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4">
      <c r="A2" s="6">
        <v>4.8611111111111112E-3</v>
      </c>
      <c r="B2" s="4">
        <v>9.7222222222222224E-3</v>
      </c>
      <c r="C2" s="4">
        <v>1.4583333333333334E-2</v>
      </c>
      <c r="D2" s="4">
        <v>1.9444444444444445E-2</v>
      </c>
      <c r="E2" s="4">
        <v>2.4305555555555556E-2</v>
      </c>
      <c r="F2" s="4">
        <v>2.9166666666666667E-2</v>
      </c>
      <c r="G2" s="4">
        <v>3.4027777777777782E-2</v>
      </c>
      <c r="H2" s="4">
        <v>3.888888888888889E-2</v>
      </c>
      <c r="I2" s="4">
        <v>4.3749999999999997E-2</v>
      </c>
      <c r="J2" s="4">
        <v>4.8611111111111112E-2</v>
      </c>
    </row>
    <row r="3" spans="1:10" x14ac:dyDescent="0.4">
      <c r="A3" s="6">
        <v>4.7453703703703703E-3</v>
      </c>
      <c r="B3" s="4">
        <v>9.4907407407407406E-3</v>
      </c>
      <c r="C3" s="4">
        <v>1.4236111111111111E-2</v>
      </c>
      <c r="D3" s="4">
        <v>1.8981481481481481E-2</v>
      </c>
      <c r="E3" s="4">
        <v>2.3726851851851853E-2</v>
      </c>
      <c r="F3" s="4">
        <v>2.8460648148148148E-2</v>
      </c>
      <c r="G3" s="4">
        <v>3.321759259259259E-2</v>
      </c>
      <c r="H3" s="4">
        <v>3.7962962962962962E-2</v>
      </c>
      <c r="I3" s="4">
        <v>4.2708333333333334E-2</v>
      </c>
      <c r="J3" s="4">
        <v>4.7453703703703706E-2</v>
      </c>
    </row>
    <row r="4" spans="1:10" x14ac:dyDescent="0.4">
      <c r="A4" s="6">
        <v>4.6296296296296302E-3</v>
      </c>
      <c r="B4" s="4">
        <v>9.2592592592592605E-3</v>
      </c>
      <c r="C4" s="4">
        <v>1.3888888888888892E-2</v>
      </c>
      <c r="D4" s="4">
        <v>1.8518518518518521E-2</v>
      </c>
      <c r="E4" s="4">
        <v>2.314814814814815E-2</v>
      </c>
      <c r="F4" s="4">
        <v>2.7789351851851853E-2</v>
      </c>
      <c r="G4" s="4">
        <v>3.2407407407407413E-2</v>
      </c>
      <c r="H4" s="4">
        <v>3.7037037037037042E-2</v>
      </c>
      <c r="I4" s="4">
        <v>4.1666666666666671E-2</v>
      </c>
      <c r="J4" s="4">
        <v>4.6296296296296301E-2</v>
      </c>
    </row>
    <row r="5" spans="1:10" x14ac:dyDescent="0.4">
      <c r="A5" s="6">
        <v>4.5138888888888902E-3</v>
      </c>
      <c r="B5" s="4">
        <v>9.0277777777777804E-3</v>
      </c>
      <c r="C5" s="4">
        <v>1.3541666666666671E-2</v>
      </c>
      <c r="D5" s="4">
        <v>1.8055555555555561E-2</v>
      </c>
      <c r="E5" s="4">
        <v>2.2569444444444451E-2</v>
      </c>
      <c r="F5" s="4">
        <v>2.7083333333333334E-2</v>
      </c>
      <c r="G5" s="4">
        <v>3.1597222222222235E-2</v>
      </c>
      <c r="H5" s="4">
        <v>3.6111111111111122E-2</v>
      </c>
      <c r="I5" s="4">
        <v>4.0625000000000008E-2</v>
      </c>
      <c r="J5" s="4">
        <v>4.5138888888888902E-2</v>
      </c>
    </row>
    <row r="6" spans="1:10" x14ac:dyDescent="0.4">
      <c r="A6" s="6">
        <v>4.3981481481481502E-3</v>
      </c>
      <c r="B6" s="4">
        <v>8.7962962962963003E-3</v>
      </c>
      <c r="C6" s="4">
        <v>1.319444444444445E-2</v>
      </c>
      <c r="D6" s="4">
        <v>1.7592592592592601E-2</v>
      </c>
      <c r="E6" s="4">
        <v>2.1990740740740752E-2</v>
      </c>
      <c r="F6" s="4">
        <v>2.6377314814814815E-2</v>
      </c>
      <c r="G6" s="4">
        <v>3.078703703703705E-2</v>
      </c>
      <c r="H6" s="4">
        <v>3.5185185185185201E-2</v>
      </c>
      <c r="I6" s="4">
        <v>3.9583333333333352E-2</v>
      </c>
      <c r="J6" s="4">
        <v>4.3981481481481503E-2</v>
      </c>
    </row>
    <row r="7" spans="1:10" x14ac:dyDescent="0.4">
      <c r="A7" s="6">
        <v>4.2824074074074101E-3</v>
      </c>
      <c r="B7" s="4">
        <v>8.5648148148148202E-3</v>
      </c>
      <c r="C7" s="4">
        <v>1.284722222222223E-2</v>
      </c>
      <c r="D7" s="4">
        <v>1.712962962962964E-2</v>
      </c>
      <c r="E7" s="4">
        <v>2.1412037037037049E-2</v>
      </c>
      <c r="F7" s="4">
        <v>2.5706018518518517E-2</v>
      </c>
      <c r="G7" s="4">
        <v>2.9976851851851873E-2</v>
      </c>
      <c r="H7" s="4">
        <v>3.4259259259259281E-2</v>
      </c>
      <c r="I7" s="4">
        <v>3.8541666666666689E-2</v>
      </c>
      <c r="J7" s="4">
        <v>4.2824074074074098E-2</v>
      </c>
    </row>
    <row r="8" spans="1:10" x14ac:dyDescent="0.4">
      <c r="A8" s="6">
        <v>4.1666666666666701E-3</v>
      </c>
      <c r="B8" s="4">
        <v>8.3333333333333402E-3</v>
      </c>
      <c r="C8" s="4">
        <v>1.2500000000000011E-2</v>
      </c>
      <c r="D8" s="4">
        <v>1.666666666666668E-2</v>
      </c>
      <c r="E8" s="4">
        <v>2.083333333333335E-2</v>
      </c>
      <c r="F8" s="4">
        <v>2.5000000000000001E-2</v>
      </c>
      <c r="G8" s="4">
        <v>2.9166666666666691E-2</v>
      </c>
      <c r="H8" s="4">
        <v>3.3333333333333361E-2</v>
      </c>
      <c r="I8" s="4">
        <v>3.7500000000000033E-2</v>
      </c>
      <c r="J8" s="4">
        <v>4.1666666666666699E-2</v>
      </c>
    </row>
    <row r="9" spans="1:10" x14ac:dyDescent="0.4">
      <c r="A9" s="6">
        <v>4.0509259259259196E-3</v>
      </c>
      <c r="B9" s="4">
        <v>8.1018518518518393E-3</v>
      </c>
      <c r="C9" s="4">
        <v>1.2152777777777759E-2</v>
      </c>
      <c r="D9" s="4">
        <v>1.6203703703703679E-2</v>
      </c>
      <c r="E9" s="4">
        <v>2.0254629629629598E-2</v>
      </c>
      <c r="F9" s="4">
        <v>2.4293981481481482E-2</v>
      </c>
      <c r="G9" s="4">
        <v>2.8356481481481437E-2</v>
      </c>
      <c r="H9" s="4">
        <v>3.2407407407407357E-2</v>
      </c>
      <c r="I9" s="4">
        <v>3.6458333333333273E-2</v>
      </c>
      <c r="J9" s="4">
        <v>4.0509259259259196E-2</v>
      </c>
    </row>
    <row r="10" spans="1:10" x14ac:dyDescent="0.4">
      <c r="A10" s="6">
        <v>3.9351851851851796E-3</v>
      </c>
      <c r="B10" s="4">
        <v>7.8703703703703592E-3</v>
      </c>
      <c r="C10" s="4">
        <v>1.1805555555555538E-2</v>
      </c>
      <c r="D10" s="4">
        <v>1.5740740740740718E-2</v>
      </c>
      <c r="E10" s="4">
        <v>1.9675925925925899E-2</v>
      </c>
      <c r="F10" s="4">
        <v>2.3622685185185184E-2</v>
      </c>
      <c r="G10" s="4">
        <v>2.7546296296296256E-2</v>
      </c>
      <c r="H10" s="4">
        <v>3.1481481481481437E-2</v>
      </c>
      <c r="I10" s="4">
        <v>3.5416666666666617E-2</v>
      </c>
      <c r="J10" s="4">
        <v>3.9351851851851798E-2</v>
      </c>
    </row>
    <row r="11" spans="1:10" x14ac:dyDescent="0.4">
      <c r="A11" s="6">
        <v>3.81944444444444E-3</v>
      </c>
      <c r="B11" s="4">
        <v>7.63888888888888E-3</v>
      </c>
      <c r="C11" s="4">
        <v>1.145833333333332E-2</v>
      </c>
      <c r="D11" s="4">
        <v>1.527777777777776E-2</v>
      </c>
      <c r="E11" s="4">
        <v>1.9097222222222199E-2</v>
      </c>
      <c r="F11" s="4">
        <v>2.2916666666666665E-2</v>
      </c>
      <c r="G11" s="4">
        <v>2.6736111111111079E-2</v>
      </c>
      <c r="H11" s="4">
        <v>3.055555555555552E-2</v>
      </c>
      <c r="I11" s="4">
        <v>3.4374999999999961E-2</v>
      </c>
      <c r="J11" s="4">
        <v>3.8194444444444399E-2</v>
      </c>
    </row>
    <row r="12" spans="1:10" x14ac:dyDescent="0.4">
      <c r="A12" s="6">
        <v>3.7037037037036999E-3</v>
      </c>
      <c r="B12" s="4">
        <v>7.4074074074073999E-3</v>
      </c>
      <c r="C12" s="4">
        <v>1.1111111111111099E-2</v>
      </c>
      <c r="D12" s="4">
        <v>1.48148148148148E-2</v>
      </c>
      <c r="E12" s="4">
        <v>1.85185185185185E-2</v>
      </c>
      <c r="F12" s="4">
        <v>2.2210648148148149E-2</v>
      </c>
      <c r="G12" s="4">
        <v>2.5925925925925901E-2</v>
      </c>
      <c r="H12" s="4">
        <v>2.96296296296296E-2</v>
      </c>
      <c r="I12" s="4">
        <v>3.3333333333333298E-2</v>
      </c>
      <c r="J12" s="4">
        <v>3.7037037037037E-2</v>
      </c>
    </row>
    <row r="13" spans="1:10" x14ac:dyDescent="0.4">
      <c r="A13" s="6">
        <v>3.5879629629629599E-3</v>
      </c>
      <c r="B13" s="4">
        <v>7.1759259259259198E-3</v>
      </c>
      <c r="C13" s="4">
        <v>1.076388888888888E-2</v>
      </c>
      <c r="D13" s="4">
        <v>1.435185185185184E-2</v>
      </c>
      <c r="E13" s="4">
        <v>1.7939814814814801E-2</v>
      </c>
      <c r="F13" s="4">
        <v>2.1539351851851851E-2</v>
      </c>
      <c r="G13" s="4">
        <v>2.511574074074072E-2</v>
      </c>
      <c r="H13" s="4">
        <v>2.8703703703703679E-2</v>
      </c>
      <c r="I13" s="4">
        <v>3.2291666666666642E-2</v>
      </c>
      <c r="J13" s="4">
        <v>3.5879629629629602E-2</v>
      </c>
    </row>
    <row r="14" spans="1:10" x14ac:dyDescent="0.4">
      <c r="A14" s="6">
        <v>3.4722222222222199E-3</v>
      </c>
      <c r="B14" s="4">
        <v>6.9444444444444397E-3</v>
      </c>
      <c r="C14" s="4">
        <v>1.0416666666666659E-2</v>
      </c>
      <c r="D14" s="4">
        <v>1.3888888888888879E-2</v>
      </c>
      <c r="E14" s="4">
        <v>1.7361111111111098E-2</v>
      </c>
      <c r="F14" s="4">
        <v>2.0833333333333332E-2</v>
      </c>
      <c r="G14" s="4">
        <v>2.4305555555555539E-2</v>
      </c>
      <c r="H14" s="4">
        <v>2.7777777777777759E-2</v>
      </c>
      <c r="I14" s="4">
        <v>3.1249999999999979E-2</v>
      </c>
      <c r="J14" s="4">
        <v>3.4722222222222196E-2</v>
      </c>
    </row>
    <row r="15" spans="1:10" x14ac:dyDescent="0.4">
      <c r="A15" s="6">
        <v>3.3564814814814798E-3</v>
      </c>
      <c r="B15" s="4">
        <v>6.7129629629629596E-3</v>
      </c>
      <c r="C15" s="4">
        <v>1.006944444444444E-2</v>
      </c>
      <c r="D15" s="4">
        <v>1.3425925925925919E-2</v>
      </c>
      <c r="E15" s="4">
        <v>1.6782407407407399E-2</v>
      </c>
      <c r="F15" s="4">
        <v>2.0127314814814813E-2</v>
      </c>
      <c r="G15" s="4">
        <v>2.3495370370370357E-2</v>
      </c>
      <c r="H15" s="4">
        <v>2.6851851851851839E-2</v>
      </c>
      <c r="I15" s="4">
        <v>3.020833333333332E-2</v>
      </c>
      <c r="J15" s="4">
        <v>3.3564814814814797E-2</v>
      </c>
    </row>
    <row r="16" spans="1:10" x14ac:dyDescent="0.4">
      <c r="A16" s="6">
        <v>3.2407407407407402E-3</v>
      </c>
      <c r="B16" s="4">
        <v>6.4814814814814804E-3</v>
      </c>
      <c r="C16" s="4">
        <v>9.7222222222222206E-3</v>
      </c>
      <c r="D16" s="4">
        <v>1.2962962962962961E-2</v>
      </c>
      <c r="E16" s="4">
        <v>1.6203703703703699E-2</v>
      </c>
      <c r="F16" s="4">
        <v>1.9456018518518518E-2</v>
      </c>
      <c r="G16" s="4">
        <v>2.2685185185185183E-2</v>
      </c>
      <c r="H16" s="4">
        <v>2.5925925925925922E-2</v>
      </c>
      <c r="I16" s="4">
        <v>2.916666666666666E-2</v>
      </c>
      <c r="J16" s="4">
        <v>3.2407407407407399E-2</v>
      </c>
    </row>
    <row r="17" spans="1:10" x14ac:dyDescent="0.4">
      <c r="A17" s="6">
        <v>3.1250000000000002E-3</v>
      </c>
      <c r="B17" s="4">
        <v>6.2500000000000003E-3</v>
      </c>
      <c r="C17" s="4">
        <v>9.3750000000000014E-3</v>
      </c>
      <c r="D17" s="4">
        <v>1.2500000000000001E-2</v>
      </c>
      <c r="E17" s="4">
        <v>1.5625E-2</v>
      </c>
      <c r="F17" s="4">
        <v>1.8749999999999999E-2</v>
      </c>
      <c r="G17" s="4">
        <v>2.1875000000000002E-2</v>
      </c>
      <c r="H17" s="4">
        <v>2.5000000000000001E-2</v>
      </c>
      <c r="I17" s="4">
        <v>2.8125000000000001E-2</v>
      </c>
      <c r="J17" s="4">
        <v>3.125E-2</v>
      </c>
    </row>
    <row r="18" spans="1:10" x14ac:dyDescent="0.4">
      <c r="A18" s="6">
        <v>3.0092592592592601E-3</v>
      </c>
      <c r="B18" s="4">
        <v>6.0185185185185203E-3</v>
      </c>
      <c r="C18" s="4">
        <v>9.0277777777777804E-3</v>
      </c>
      <c r="D18" s="4">
        <v>1.2037037037037041E-2</v>
      </c>
      <c r="E18" s="4">
        <v>1.5046296296296301E-2</v>
      </c>
      <c r="F18" s="4">
        <v>1.804398148148148E-2</v>
      </c>
      <c r="G18" s="4">
        <v>2.1064814814814821E-2</v>
      </c>
      <c r="H18" s="4">
        <v>2.4074074074074081E-2</v>
      </c>
      <c r="I18" s="4">
        <v>2.7083333333333341E-2</v>
      </c>
      <c r="J18" s="4">
        <v>3.0092592592592601E-2</v>
      </c>
    </row>
    <row r="19" spans="1:10" x14ac:dyDescent="0.4">
      <c r="A19" s="6">
        <v>2.8935185185185101E-3</v>
      </c>
      <c r="B19" s="4">
        <v>5.7870370370370202E-3</v>
      </c>
      <c r="C19" s="4">
        <v>8.6805555555555299E-3</v>
      </c>
      <c r="D19" s="4">
        <v>1.157407407407404E-2</v>
      </c>
      <c r="E19" s="4">
        <v>1.4467592592592551E-2</v>
      </c>
      <c r="F19" s="4">
        <v>1.7372685185185185E-2</v>
      </c>
      <c r="G19" s="4">
        <v>2.025462962962957E-2</v>
      </c>
      <c r="H19" s="4">
        <v>2.3148148148148081E-2</v>
      </c>
      <c r="I19" s="4">
        <v>2.6041666666666591E-2</v>
      </c>
      <c r="J19" s="4">
        <v>2.8935185185185102E-2</v>
      </c>
    </row>
    <row r="20" spans="1:10" x14ac:dyDescent="0.4">
      <c r="A20" s="6">
        <v>2.7777777777777701E-3</v>
      </c>
      <c r="B20" s="4">
        <v>5.5555555555555402E-3</v>
      </c>
      <c r="C20" s="4">
        <v>8.3333333333333107E-3</v>
      </c>
      <c r="D20" s="4">
        <v>1.111111111111108E-2</v>
      </c>
      <c r="E20" s="4">
        <v>1.388888888888885E-2</v>
      </c>
      <c r="F20" s="4">
        <v>1.6666666666666666E-2</v>
      </c>
      <c r="G20" s="4">
        <v>1.9444444444444389E-2</v>
      </c>
      <c r="H20" s="4">
        <v>2.2222222222222161E-2</v>
      </c>
      <c r="I20" s="4">
        <v>2.4999999999999932E-2</v>
      </c>
      <c r="J20" s="4">
        <v>2.77777777777777E-2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638E-569B-430A-B875-5AAF21B6B5D9}">
  <dimension ref="A1:K20"/>
  <sheetViews>
    <sheetView workbookViewId="0">
      <selection activeCell="A20" sqref="A2:A20"/>
    </sheetView>
  </sheetViews>
  <sheetFormatPr defaultRowHeight="18.75" x14ac:dyDescent="0.4"/>
  <cols>
    <col min="1" max="1" width="11.5" bestFit="1" customWidth="1"/>
    <col min="2" max="2" width="9.75" bestFit="1" customWidth="1"/>
    <col min="3" max="5" width="10.875" bestFit="1" customWidth="1"/>
    <col min="6" max="6" width="11.375" bestFit="1" customWidth="1"/>
    <col min="7" max="10" width="10.875" bestFit="1" customWidth="1"/>
    <col min="11" max="11" width="9.5" bestFit="1" customWidth="1"/>
  </cols>
  <sheetData>
    <row r="1" spans="1:11" x14ac:dyDescent="0.4">
      <c r="A1" s="3" t="s">
        <v>17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27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28</v>
      </c>
    </row>
    <row r="2" spans="1:11" x14ac:dyDescent="0.4">
      <c r="A2" s="6">
        <v>4.8611111111111112E-3</v>
      </c>
      <c r="B2" s="5">
        <f>テーブル27[[#This Row],[分/km]]*テーブル27[[#Headers],[5]]</f>
        <v>2.4305555555555556E-2</v>
      </c>
      <c r="C2" s="5">
        <f>テーブル27[[#This Row],[分/km]]*テーブル27[[#Headers],[10]]</f>
        <v>4.8611111111111112E-2</v>
      </c>
      <c r="D2" s="5">
        <f>テーブル27[[#This Row],[分/km]]*テーブル27[[#Headers],[15]]</f>
        <v>7.2916666666666671E-2</v>
      </c>
      <c r="E2" s="5">
        <f>テーブル27[[#This Row],[分/km]]*テーブル27[[#Headers],[20]]</f>
        <v>9.7222222222222224E-2</v>
      </c>
      <c r="F2" s="5">
        <f>テーブル27[[#This Row],[分/km]]*テーブル27[[#Headers],[21.0975]]</f>
        <v>0.10255729166666668</v>
      </c>
      <c r="G2" s="5">
        <f>テーブル27[[#This Row],[分/km]]*テーブル27[[#Headers],[25]]</f>
        <v>0.12152777777777778</v>
      </c>
      <c r="H2" s="5">
        <f>テーブル27[[#This Row],[分/km]]*テーブル27[[#Headers],[30]]</f>
        <v>0.14583333333333334</v>
      </c>
      <c r="I2" s="5">
        <f>テーブル27[[#This Row],[分/km]]*テーブル27[[#Headers],[35]]</f>
        <v>0.1701388888888889</v>
      </c>
      <c r="J2" s="5">
        <f>テーブル27[[#This Row],[分/km]]*テーブル27[[#Headers],[40]]</f>
        <v>0.19444444444444445</v>
      </c>
      <c r="K2" s="5">
        <f>テーブル27[[#This Row],[分/km]]*テーブル27[[#Headers],[42.195]]</f>
        <v>0.20511458333333335</v>
      </c>
    </row>
    <row r="3" spans="1:11" x14ac:dyDescent="0.4">
      <c r="A3" s="6">
        <v>4.7453703703703703E-3</v>
      </c>
      <c r="B3" s="5">
        <f>テーブル27[[#This Row],[分/km]]*テーブル27[[#Headers],[5]]</f>
        <v>2.3726851851851853E-2</v>
      </c>
      <c r="C3" s="5">
        <f>テーブル27[[#This Row],[分/km]]*テーブル27[[#Headers],[10]]</f>
        <v>4.7453703703703706E-2</v>
      </c>
      <c r="D3" s="5">
        <f>テーブル27[[#This Row],[分/km]]*テーブル27[[#Headers],[15]]</f>
        <v>7.1180555555555552E-2</v>
      </c>
      <c r="E3" s="5">
        <f>テーブル27[[#This Row],[分/km]]*テーブル27[[#Headers],[20]]</f>
        <v>9.4907407407407413E-2</v>
      </c>
      <c r="F3" s="5">
        <f>テーブル27[[#This Row],[分/km]]*テーブル27[[#Headers],[21.0975]]</f>
        <v>0.10011545138888889</v>
      </c>
      <c r="G3" s="5">
        <f>テーブル27[[#This Row],[分/km]]*テーブル27[[#Headers],[25]]</f>
        <v>0.11863425925925926</v>
      </c>
      <c r="H3" s="5">
        <f>テーブル27[[#This Row],[分/km]]*テーブル27[[#Headers],[30]]</f>
        <v>0.1423611111111111</v>
      </c>
      <c r="I3" s="5">
        <f>テーブル27[[#This Row],[分/km]]*テーブル27[[#Headers],[35]]</f>
        <v>0.16608796296296297</v>
      </c>
      <c r="J3" s="5">
        <f>テーブル27[[#This Row],[分/km]]*テーブル27[[#Headers],[40]]</f>
        <v>0.18981481481481483</v>
      </c>
      <c r="K3" s="5">
        <f>テーブル27[[#This Row],[分/km]]*テーブル27[[#Headers],[42.195]]</f>
        <v>0.20023090277777778</v>
      </c>
    </row>
    <row r="4" spans="1:11" x14ac:dyDescent="0.4">
      <c r="A4" s="6">
        <v>4.6296296296296302E-3</v>
      </c>
      <c r="B4" s="5">
        <f>テーブル27[[#This Row],[分/km]]*テーブル27[[#Headers],[5]]</f>
        <v>2.314814814814815E-2</v>
      </c>
      <c r="C4" s="5">
        <f>テーブル27[[#This Row],[分/km]]*テーブル27[[#Headers],[10]]</f>
        <v>4.6296296296296301E-2</v>
      </c>
      <c r="D4" s="5">
        <f>テーブル27[[#This Row],[分/km]]*テーブル27[[#Headers],[15]]</f>
        <v>6.9444444444444448E-2</v>
      </c>
      <c r="E4" s="5">
        <f>テーブル27[[#This Row],[分/km]]*テーブル27[[#Headers],[20]]</f>
        <v>9.2592592592592601E-2</v>
      </c>
      <c r="F4" s="5">
        <f>テーブル27[[#This Row],[分/km]]*テーブル27[[#Headers],[21.0975]]</f>
        <v>9.7673611111111128E-2</v>
      </c>
      <c r="G4" s="5">
        <f>テーブル27[[#This Row],[分/km]]*テーブル27[[#Headers],[25]]</f>
        <v>0.11574074074074076</v>
      </c>
      <c r="H4" s="5">
        <f>テーブル27[[#This Row],[分/km]]*テーブル27[[#Headers],[30]]</f>
        <v>0.1388888888888889</v>
      </c>
      <c r="I4" s="5">
        <f>テーブル27[[#This Row],[分/km]]*テーブル27[[#Headers],[35]]</f>
        <v>0.16203703703703706</v>
      </c>
      <c r="J4" s="5">
        <f>テーブル27[[#This Row],[分/km]]*テーブル27[[#Headers],[40]]</f>
        <v>0.1851851851851852</v>
      </c>
      <c r="K4" s="5">
        <f>テーブル27[[#This Row],[分/km]]*テーブル27[[#Headers],[42.195]]</f>
        <v>0.19534722222222226</v>
      </c>
    </row>
    <row r="5" spans="1:11" x14ac:dyDescent="0.4">
      <c r="A5" s="6">
        <v>4.5138888888888902E-3</v>
      </c>
      <c r="B5" s="5">
        <f>テーブル27[[#This Row],[分/km]]*テーブル27[[#Headers],[5]]</f>
        <v>2.2569444444444451E-2</v>
      </c>
      <c r="C5" s="5">
        <f>テーブル27[[#This Row],[分/km]]*テーブル27[[#Headers],[10]]</f>
        <v>4.5138888888888902E-2</v>
      </c>
      <c r="D5" s="5">
        <f>テーブル27[[#This Row],[分/km]]*テーブル27[[#Headers],[15]]</f>
        <v>6.7708333333333356E-2</v>
      </c>
      <c r="E5" s="5">
        <f>テーブル27[[#This Row],[分/km]]*テーブル27[[#Headers],[20]]</f>
        <v>9.0277777777777804E-2</v>
      </c>
      <c r="F5" s="5">
        <f>テーブル27[[#This Row],[分/km]]*テーブル27[[#Headers],[21.0975]]</f>
        <v>9.5231770833333368E-2</v>
      </c>
      <c r="G5" s="5">
        <f>テーブル27[[#This Row],[分/km]]*テーブル27[[#Headers],[25]]</f>
        <v>0.11284722222222225</v>
      </c>
      <c r="H5" s="5">
        <f>テーブル27[[#This Row],[分/km]]*テーブル27[[#Headers],[30]]</f>
        <v>0.13541666666666671</v>
      </c>
      <c r="I5" s="5">
        <f>テーブル27[[#This Row],[分/km]]*テーブル27[[#Headers],[35]]</f>
        <v>0.15798611111111116</v>
      </c>
      <c r="J5" s="5">
        <f>テーブル27[[#This Row],[分/km]]*テーブル27[[#Headers],[40]]</f>
        <v>0.18055555555555561</v>
      </c>
      <c r="K5" s="5">
        <f>テーブル27[[#This Row],[分/km]]*テーブル27[[#Headers],[42.195]]</f>
        <v>0.19046354166666674</v>
      </c>
    </row>
    <row r="6" spans="1:11" x14ac:dyDescent="0.4">
      <c r="A6" s="6">
        <v>4.3981481481481502E-3</v>
      </c>
      <c r="B6" s="5">
        <f>テーブル27[[#This Row],[分/km]]*テーブル27[[#Headers],[5]]</f>
        <v>2.1990740740740752E-2</v>
      </c>
      <c r="C6" s="5">
        <f>テーブル27[[#This Row],[分/km]]*テーブル27[[#Headers],[10]]</f>
        <v>4.3981481481481503E-2</v>
      </c>
      <c r="D6" s="5">
        <f>テーブル27[[#This Row],[分/km]]*テーブル27[[#Headers],[15]]</f>
        <v>6.5972222222222252E-2</v>
      </c>
      <c r="E6" s="5">
        <f>テーブル27[[#This Row],[分/km]]*テーブル27[[#Headers],[20]]</f>
        <v>8.7962962962963007E-2</v>
      </c>
      <c r="F6" s="5">
        <f>テーブル27[[#This Row],[分/km]]*テーブル27[[#Headers],[21.0975]]</f>
        <v>9.2789930555555594E-2</v>
      </c>
      <c r="G6" s="5">
        <f>テーブル27[[#This Row],[分/km]]*テーブル27[[#Headers],[25]]</f>
        <v>0.10995370370370375</v>
      </c>
      <c r="H6" s="5">
        <f>テーブル27[[#This Row],[分/km]]*テーブル27[[#Headers],[30]]</f>
        <v>0.1319444444444445</v>
      </c>
      <c r="I6" s="5">
        <f>テーブル27[[#This Row],[分/km]]*テーブル27[[#Headers],[35]]</f>
        <v>0.15393518518518526</v>
      </c>
      <c r="J6" s="5">
        <f>テーブル27[[#This Row],[分/km]]*テーブル27[[#Headers],[40]]</f>
        <v>0.17592592592592601</v>
      </c>
      <c r="K6" s="5">
        <f>テーブル27[[#This Row],[分/km]]*テーブル27[[#Headers],[42.195]]</f>
        <v>0.18557986111111119</v>
      </c>
    </row>
    <row r="7" spans="1:11" x14ac:dyDescent="0.4">
      <c r="A7" s="6">
        <v>4.2824074074074101E-3</v>
      </c>
      <c r="B7" s="5">
        <f>テーブル27[[#This Row],[分/km]]*テーブル27[[#Headers],[5]]</f>
        <v>2.1412037037037049E-2</v>
      </c>
      <c r="C7" s="5">
        <f>テーブル27[[#This Row],[分/km]]*テーブル27[[#Headers],[10]]</f>
        <v>4.2824074074074098E-2</v>
      </c>
      <c r="D7" s="5">
        <f>テーブル27[[#This Row],[分/km]]*テーブル27[[#Headers],[15]]</f>
        <v>6.4236111111111147E-2</v>
      </c>
      <c r="E7" s="5">
        <f>テーブル27[[#This Row],[分/km]]*テーブル27[[#Headers],[20]]</f>
        <v>8.5648148148148195E-2</v>
      </c>
      <c r="F7" s="5">
        <f>テーブル27[[#This Row],[分/km]]*テーブル27[[#Headers],[21.0975]]</f>
        <v>9.0348090277777834E-2</v>
      </c>
      <c r="G7" s="5">
        <f>テーブル27[[#This Row],[分/km]]*テーブル27[[#Headers],[25]]</f>
        <v>0.10706018518518526</v>
      </c>
      <c r="H7" s="5">
        <f>テーブル27[[#This Row],[分/km]]*テーブル27[[#Headers],[30]]</f>
        <v>0.12847222222222229</v>
      </c>
      <c r="I7" s="5">
        <f>テーブル27[[#This Row],[分/km]]*テーブル27[[#Headers],[35]]</f>
        <v>0.14988425925925936</v>
      </c>
      <c r="J7" s="5">
        <f>テーブル27[[#This Row],[分/km]]*テーブル27[[#Headers],[40]]</f>
        <v>0.17129629629629639</v>
      </c>
      <c r="K7" s="5">
        <f>テーブル27[[#This Row],[分/km]]*テーブル27[[#Headers],[42.195]]</f>
        <v>0.18069618055555567</v>
      </c>
    </row>
    <row r="8" spans="1:11" x14ac:dyDescent="0.4">
      <c r="A8" s="6">
        <v>4.1666666666666701E-3</v>
      </c>
      <c r="B8" s="5">
        <f>テーブル27[[#This Row],[分/km]]*テーブル27[[#Headers],[5]]</f>
        <v>2.083333333333335E-2</v>
      </c>
      <c r="C8" s="5">
        <f>テーブル27[[#This Row],[分/km]]*テーブル27[[#Headers],[10]]</f>
        <v>4.1666666666666699E-2</v>
      </c>
      <c r="D8" s="5">
        <f>テーブル27[[#This Row],[分/km]]*テーブル27[[#Headers],[15]]</f>
        <v>6.2500000000000056E-2</v>
      </c>
      <c r="E8" s="5">
        <f>テーブル27[[#This Row],[分/km]]*テーブル27[[#Headers],[20]]</f>
        <v>8.3333333333333398E-2</v>
      </c>
      <c r="F8" s="5">
        <f>テーブル27[[#This Row],[分/km]]*テーブル27[[#Headers],[21.0975]]</f>
        <v>8.7906250000000075E-2</v>
      </c>
      <c r="G8" s="5">
        <f>テーブル27[[#This Row],[分/km]]*テーブル27[[#Headers],[25]]</f>
        <v>0.10416666666666675</v>
      </c>
      <c r="H8" s="5">
        <f>テーブル27[[#This Row],[分/km]]*テーブル27[[#Headers],[30]]</f>
        <v>0.12500000000000011</v>
      </c>
      <c r="I8" s="5">
        <f>テーブル27[[#This Row],[分/km]]*テーブル27[[#Headers],[35]]</f>
        <v>0.14583333333333345</v>
      </c>
      <c r="J8" s="5">
        <f>テーブル27[[#This Row],[分/km]]*テーブル27[[#Headers],[40]]</f>
        <v>0.1666666666666668</v>
      </c>
      <c r="K8" s="5">
        <f>テーブル27[[#This Row],[分/km]]*テーブル27[[#Headers],[42.195]]</f>
        <v>0.17581250000000015</v>
      </c>
    </row>
    <row r="9" spans="1:11" x14ac:dyDescent="0.4">
      <c r="A9" s="6">
        <v>4.0509259259259196E-3</v>
      </c>
      <c r="B9" s="5">
        <f>テーブル27[[#This Row],[分/km]]*テーブル27[[#Headers],[5]]</f>
        <v>2.0254629629629598E-2</v>
      </c>
      <c r="C9" s="5">
        <f>テーブル27[[#This Row],[分/km]]*テーブル27[[#Headers],[10]]</f>
        <v>4.0509259259259196E-2</v>
      </c>
      <c r="D9" s="5">
        <f>テーブル27[[#This Row],[分/km]]*テーブル27[[#Headers],[15]]</f>
        <v>6.0763888888888798E-2</v>
      </c>
      <c r="E9" s="5">
        <f>テーブル27[[#This Row],[分/km]]*テーブル27[[#Headers],[20]]</f>
        <v>8.1018518518518393E-2</v>
      </c>
      <c r="F9" s="5">
        <f>テーブル27[[#This Row],[分/km]]*テーブル27[[#Headers],[21.0975]]</f>
        <v>8.5464409722222093E-2</v>
      </c>
      <c r="G9" s="5">
        <f>テーブル27[[#This Row],[分/km]]*テーブル27[[#Headers],[25]]</f>
        <v>0.10127314814814799</v>
      </c>
      <c r="H9" s="5">
        <f>テーブル27[[#This Row],[分/km]]*テーブル27[[#Headers],[30]]</f>
        <v>0.1215277777777776</v>
      </c>
      <c r="I9" s="5">
        <f>テーブル27[[#This Row],[分/km]]*テーブル27[[#Headers],[35]]</f>
        <v>0.14178240740740719</v>
      </c>
      <c r="J9" s="5">
        <f>テーブル27[[#This Row],[分/km]]*テーブル27[[#Headers],[40]]</f>
        <v>0.16203703703703679</v>
      </c>
      <c r="K9" s="5">
        <f>テーブル27[[#This Row],[分/km]]*テーブル27[[#Headers],[42.195]]</f>
        <v>0.17092881944444419</v>
      </c>
    </row>
    <row r="10" spans="1:11" x14ac:dyDescent="0.4">
      <c r="A10" s="6">
        <v>3.9351851851851796E-3</v>
      </c>
      <c r="B10" s="5">
        <f>テーブル27[[#This Row],[分/km]]*テーブル27[[#Headers],[5]]</f>
        <v>1.9675925925925899E-2</v>
      </c>
      <c r="C10" s="5">
        <f>テーブル27[[#This Row],[分/km]]*テーブル27[[#Headers],[10]]</f>
        <v>3.9351851851851798E-2</v>
      </c>
      <c r="D10" s="5">
        <f>テーブル27[[#This Row],[分/km]]*テーブル27[[#Headers],[15]]</f>
        <v>5.9027777777777693E-2</v>
      </c>
      <c r="E10" s="5">
        <f>テーブル27[[#This Row],[分/km]]*テーブル27[[#Headers],[20]]</f>
        <v>7.8703703703703595E-2</v>
      </c>
      <c r="F10" s="5">
        <f>テーブル27[[#This Row],[分/km]]*テーブル27[[#Headers],[21.0975]]</f>
        <v>8.3022569444444333E-2</v>
      </c>
      <c r="G10" s="5">
        <f>テーブル27[[#This Row],[分/km]]*テーブル27[[#Headers],[25]]</f>
        <v>9.8379629629629484E-2</v>
      </c>
      <c r="H10" s="5">
        <f>テーブル27[[#This Row],[分/km]]*テーブル27[[#Headers],[30]]</f>
        <v>0.11805555555555539</v>
      </c>
      <c r="I10" s="5">
        <f>テーブル27[[#This Row],[分/km]]*テーブル27[[#Headers],[35]]</f>
        <v>0.13773148148148129</v>
      </c>
      <c r="J10" s="5">
        <f>テーブル27[[#This Row],[分/km]]*テーブル27[[#Headers],[40]]</f>
        <v>0.15740740740740719</v>
      </c>
      <c r="K10" s="5">
        <f>テーブル27[[#This Row],[分/km]]*テーブル27[[#Headers],[42.195]]</f>
        <v>0.16604513888888867</v>
      </c>
    </row>
    <row r="11" spans="1:11" x14ac:dyDescent="0.4">
      <c r="A11" s="6">
        <v>3.81944444444444E-3</v>
      </c>
      <c r="B11" s="5">
        <f>テーブル27[[#This Row],[分/km]]*テーブル27[[#Headers],[5]]</f>
        <v>1.9097222222222199E-2</v>
      </c>
      <c r="C11" s="5">
        <f>テーブル27[[#This Row],[分/km]]*テーブル27[[#Headers],[10]]</f>
        <v>3.8194444444444399E-2</v>
      </c>
      <c r="D11" s="5">
        <f>テーブル27[[#This Row],[分/km]]*テーブル27[[#Headers],[15]]</f>
        <v>5.7291666666666602E-2</v>
      </c>
      <c r="E11" s="5">
        <f>テーブル27[[#This Row],[分/km]]*テーブル27[[#Headers],[20]]</f>
        <v>7.6388888888888798E-2</v>
      </c>
      <c r="F11" s="5">
        <f>テーブル27[[#This Row],[分/km]]*テーブル27[[#Headers],[21.0975]]</f>
        <v>8.0580729166666573E-2</v>
      </c>
      <c r="G11" s="5">
        <f>テーブル27[[#This Row],[分/km]]*テーブル27[[#Headers],[25]]</f>
        <v>9.5486111111110994E-2</v>
      </c>
      <c r="H11" s="5">
        <f>テーブル27[[#This Row],[分/km]]*テーブル27[[#Headers],[30]]</f>
        <v>0.1145833333333332</v>
      </c>
      <c r="I11" s="5">
        <f>テーブル27[[#This Row],[分/km]]*テーブル27[[#Headers],[35]]</f>
        <v>0.13368055555555539</v>
      </c>
      <c r="J11" s="5">
        <f>テーブル27[[#This Row],[分/km]]*テーブル27[[#Headers],[40]]</f>
        <v>0.1527777777777776</v>
      </c>
      <c r="K11" s="5">
        <f>テーブル27[[#This Row],[分/km]]*テーブル27[[#Headers],[42.195]]</f>
        <v>0.16116145833333315</v>
      </c>
    </row>
    <row r="12" spans="1:11" x14ac:dyDescent="0.4">
      <c r="A12" s="6">
        <v>3.7037037037036999E-3</v>
      </c>
      <c r="B12" s="5">
        <f>テーブル27[[#This Row],[分/km]]*テーブル27[[#Headers],[5]]</f>
        <v>1.85185185185185E-2</v>
      </c>
      <c r="C12" s="5">
        <f>テーブル27[[#This Row],[分/km]]*テーブル27[[#Headers],[10]]</f>
        <v>3.7037037037037E-2</v>
      </c>
      <c r="D12" s="5">
        <f>テーブル27[[#This Row],[分/km]]*テーブル27[[#Headers],[15]]</f>
        <v>5.5555555555555497E-2</v>
      </c>
      <c r="E12" s="5">
        <f>テーブル27[[#This Row],[分/km]]*テーブル27[[#Headers],[20]]</f>
        <v>7.4074074074074001E-2</v>
      </c>
      <c r="F12" s="5">
        <f>テーブル27[[#This Row],[分/km]]*テーブル27[[#Headers],[21.0975]]</f>
        <v>7.8138888888888813E-2</v>
      </c>
      <c r="G12" s="5">
        <f>テーブル27[[#This Row],[分/km]]*テーブル27[[#Headers],[25]]</f>
        <v>9.2592592592592504E-2</v>
      </c>
      <c r="H12" s="5">
        <f>テーブル27[[#This Row],[分/km]]*テーブル27[[#Headers],[30]]</f>
        <v>0.11111111111111099</v>
      </c>
      <c r="I12" s="5">
        <f>テーブル27[[#This Row],[分/km]]*テーブル27[[#Headers],[35]]</f>
        <v>0.12962962962962951</v>
      </c>
      <c r="J12" s="5">
        <f>テーブル27[[#This Row],[分/km]]*テーブル27[[#Headers],[40]]</f>
        <v>0.148148148148148</v>
      </c>
      <c r="K12" s="5">
        <f>テーブル27[[#This Row],[分/km]]*テーブル27[[#Headers],[42.195]]</f>
        <v>0.15627777777777763</v>
      </c>
    </row>
    <row r="13" spans="1:11" x14ac:dyDescent="0.4">
      <c r="A13" s="6">
        <v>3.5879629629629599E-3</v>
      </c>
      <c r="B13" s="5">
        <f>テーブル27[[#This Row],[分/km]]*テーブル27[[#Headers],[5]]</f>
        <v>1.7939814814814801E-2</v>
      </c>
      <c r="C13" s="5">
        <f>テーブル27[[#This Row],[分/km]]*テーブル27[[#Headers],[10]]</f>
        <v>3.5879629629629602E-2</v>
      </c>
      <c r="D13" s="5">
        <f>テーブル27[[#This Row],[分/km]]*テーブル27[[#Headers],[15]]</f>
        <v>5.3819444444444399E-2</v>
      </c>
      <c r="E13" s="5">
        <f>テーブル27[[#This Row],[分/km]]*テーブル27[[#Headers],[20]]</f>
        <v>7.1759259259259203E-2</v>
      </c>
      <c r="F13" s="5">
        <f>テーブル27[[#This Row],[分/km]]*テーブル27[[#Headers],[21.0975]]</f>
        <v>7.5697048611111054E-2</v>
      </c>
      <c r="G13" s="5">
        <f>テーブル27[[#This Row],[分/km]]*テーブル27[[#Headers],[25]]</f>
        <v>8.9699074074074001E-2</v>
      </c>
      <c r="H13" s="5">
        <f>テーブル27[[#This Row],[分/km]]*テーブル27[[#Headers],[30]]</f>
        <v>0.1076388888888888</v>
      </c>
      <c r="I13" s="5">
        <f>テーブル27[[#This Row],[分/km]]*テーブル27[[#Headers],[35]]</f>
        <v>0.12557870370370361</v>
      </c>
      <c r="J13" s="5">
        <f>テーブル27[[#This Row],[分/km]]*テーブル27[[#Headers],[40]]</f>
        <v>0.14351851851851841</v>
      </c>
      <c r="K13" s="5">
        <f>テーブル27[[#This Row],[分/km]]*テーブル27[[#Headers],[42.195]]</f>
        <v>0.15139409722222211</v>
      </c>
    </row>
    <row r="14" spans="1:11" x14ac:dyDescent="0.4">
      <c r="A14" s="6">
        <v>3.4722222222222199E-3</v>
      </c>
      <c r="B14" s="5">
        <f>テーブル27[[#This Row],[分/km]]*テーブル27[[#Headers],[5]]</f>
        <v>1.7361111111111098E-2</v>
      </c>
      <c r="C14" s="5">
        <f>テーブル27[[#This Row],[分/km]]*テーブル27[[#Headers],[10]]</f>
        <v>3.4722222222222196E-2</v>
      </c>
      <c r="D14" s="5">
        <f>テーブル27[[#This Row],[分/km]]*テーブル27[[#Headers],[15]]</f>
        <v>5.2083333333333301E-2</v>
      </c>
      <c r="E14" s="5">
        <f>テーブル27[[#This Row],[分/km]]*テーブル27[[#Headers],[20]]</f>
        <v>6.9444444444444392E-2</v>
      </c>
      <c r="F14" s="5">
        <f>テーブル27[[#This Row],[分/km]]*テーブル27[[#Headers],[21.0975]]</f>
        <v>7.325520833333328E-2</v>
      </c>
      <c r="G14" s="5">
        <f>テーブル27[[#This Row],[分/km]]*テーブル27[[#Headers],[25]]</f>
        <v>8.6805555555555497E-2</v>
      </c>
      <c r="H14" s="5">
        <f>テーブル27[[#This Row],[分/km]]*テーブル27[[#Headers],[30]]</f>
        <v>0.1041666666666666</v>
      </c>
      <c r="I14" s="5">
        <f>テーブル27[[#This Row],[分/km]]*テーブル27[[#Headers],[35]]</f>
        <v>0.12152777777777769</v>
      </c>
      <c r="J14" s="5">
        <f>テーブル27[[#This Row],[分/km]]*テーブル27[[#Headers],[40]]</f>
        <v>0.13888888888888878</v>
      </c>
      <c r="K14" s="5">
        <f>テーブル27[[#This Row],[分/km]]*テーブル27[[#Headers],[42.195]]</f>
        <v>0.14651041666666656</v>
      </c>
    </row>
    <row r="15" spans="1:11" x14ac:dyDescent="0.4">
      <c r="A15" s="6">
        <v>3.3564814814814798E-3</v>
      </c>
      <c r="B15" s="5">
        <f>テーブル27[[#This Row],[分/km]]*テーブル27[[#Headers],[5]]</f>
        <v>1.6782407407407399E-2</v>
      </c>
      <c r="C15" s="5">
        <f>テーブル27[[#This Row],[分/km]]*テーブル27[[#Headers],[10]]</f>
        <v>3.3564814814814797E-2</v>
      </c>
      <c r="D15" s="5">
        <f>テーブル27[[#This Row],[分/km]]*テーブル27[[#Headers],[15]]</f>
        <v>5.0347222222222196E-2</v>
      </c>
      <c r="E15" s="5">
        <f>テーブル27[[#This Row],[分/km]]*テーブル27[[#Headers],[20]]</f>
        <v>6.7129629629629595E-2</v>
      </c>
      <c r="F15" s="5">
        <f>テーブル27[[#This Row],[分/km]]*テーブル27[[#Headers],[21.0975]]</f>
        <v>7.081336805555552E-2</v>
      </c>
      <c r="G15" s="5">
        <f>テーブル27[[#This Row],[分/km]]*テーブル27[[#Headers],[25]]</f>
        <v>8.3912037037036993E-2</v>
      </c>
      <c r="H15" s="5">
        <f>テーブル27[[#This Row],[分/km]]*テーブル27[[#Headers],[30]]</f>
        <v>0.10069444444444439</v>
      </c>
      <c r="I15" s="5">
        <f>テーブル27[[#This Row],[分/km]]*テーブル27[[#Headers],[35]]</f>
        <v>0.11747685185185179</v>
      </c>
      <c r="J15" s="5">
        <f>テーブル27[[#This Row],[分/km]]*テーブル27[[#Headers],[40]]</f>
        <v>0.13425925925925919</v>
      </c>
      <c r="K15" s="5">
        <f>テーブル27[[#This Row],[分/km]]*テーブル27[[#Headers],[42.195]]</f>
        <v>0.14162673611111104</v>
      </c>
    </row>
    <row r="16" spans="1:11" x14ac:dyDescent="0.4">
      <c r="A16" s="6">
        <v>3.2407407407407402E-3</v>
      </c>
      <c r="B16" s="5">
        <f>テーブル27[[#This Row],[分/km]]*テーブル27[[#Headers],[5]]</f>
        <v>1.6203703703703699E-2</v>
      </c>
      <c r="C16" s="5">
        <f>テーブル27[[#This Row],[分/km]]*テーブル27[[#Headers],[10]]</f>
        <v>3.2407407407407399E-2</v>
      </c>
      <c r="D16" s="5">
        <f>テーブル27[[#This Row],[分/km]]*テーブル27[[#Headers],[15]]</f>
        <v>4.8611111111111105E-2</v>
      </c>
      <c r="E16" s="5">
        <f>テーブル27[[#This Row],[分/km]]*テーブル27[[#Headers],[20]]</f>
        <v>6.4814814814814797E-2</v>
      </c>
      <c r="F16" s="5">
        <f>テーブル27[[#This Row],[分/km]]*テーブル27[[#Headers],[21.0975]]</f>
        <v>6.837152777777776E-2</v>
      </c>
      <c r="G16" s="5">
        <f>テーブル27[[#This Row],[分/km]]*テーブル27[[#Headers],[25]]</f>
        <v>8.1018518518518504E-2</v>
      </c>
      <c r="H16" s="5">
        <f>テーブル27[[#This Row],[分/km]]*テーブル27[[#Headers],[30]]</f>
        <v>9.722222222222221E-2</v>
      </c>
      <c r="I16" s="5">
        <f>テーブル27[[#This Row],[分/km]]*テーブル27[[#Headers],[35]]</f>
        <v>0.1134259259259259</v>
      </c>
      <c r="J16" s="5">
        <f>テーブル27[[#This Row],[分/km]]*テーブル27[[#Headers],[40]]</f>
        <v>0.12962962962962959</v>
      </c>
      <c r="K16" s="5">
        <f>テーブル27[[#This Row],[分/km]]*テーブル27[[#Headers],[42.195]]</f>
        <v>0.13674305555555552</v>
      </c>
    </row>
    <row r="17" spans="1:11" x14ac:dyDescent="0.4">
      <c r="A17" s="6">
        <v>3.1250000000000002E-3</v>
      </c>
      <c r="B17" s="5">
        <f>テーブル27[[#This Row],[分/km]]*テーブル27[[#Headers],[5]]</f>
        <v>1.5625E-2</v>
      </c>
      <c r="C17" s="5">
        <f>テーブル27[[#This Row],[分/km]]*テーブル27[[#Headers],[10]]</f>
        <v>3.125E-2</v>
      </c>
      <c r="D17" s="5">
        <f>テーブル27[[#This Row],[分/km]]*テーブル27[[#Headers],[15]]</f>
        <v>4.6875E-2</v>
      </c>
      <c r="E17" s="5">
        <f>テーブル27[[#This Row],[分/km]]*テーブル27[[#Headers],[20]]</f>
        <v>6.25E-2</v>
      </c>
      <c r="F17" s="5">
        <f>テーブル27[[#This Row],[分/km]]*テーブル27[[#Headers],[21.0975]]</f>
        <v>6.59296875E-2</v>
      </c>
      <c r="G17" s="5">
        <f>テーブル27[[#This Row],[分/km]]*テーブル27[[#Headers],[25]]</f>
        <v>7.8125E-2</v>
      </c>
      <c r="H17" s="5">
        <f>テーブル27[[#This Row],[分/km]]*テーブル27[[#Headers],[30]]</f>
        <v>9.375E-2</v>
      </c>
      <c r="I17" s="5">
        <f>テーブル27[[#This Row],[分/km]]*テーブル27[[#Headers],[35]]</f>
        <v>0.109375</v>
      </c>
      <c r="J17" s="5">
        <f>テーブル27[[#This Row],[分/km]]*テーブル27[[#Headers],[40]]</f>
        <v>0.125</v>
      </c>
      <c r="K17" s="5">
        <f>テーブル27[[#This Row],[分/km]]*テーブル27[[#Headers],[42.195]]</f>
        <v>0.131859375</v>
      </c>
    </row>
    <row r="18" spans="1:11" x14ac:dyDescent="0.4">
      <c r="A18" s="6">
        <v>3.0092592592592601E-3</v>
      </c>
      <c r="B18" s="5">
        <f>テーブル27[[#This Row],[分/km]]*テーブル27[[#Headers],[5]]</f>
        <v>1.5046296296296301E-2</v>
      </c>
      <c r="C18" s="5">
        <f>テーブル27[[#This Row],[分/km]]*テーブル27[[#Headers],[10]]</f>
        <v>3.0092592592592601E-2</v>
      </c>
      <c r="D18" s="5">
        <f>テーブル27[[#This Row],[分/km]]*テーブル27[[#Headers],[15]]</f>
        <v>4.5138888888888902E-2</v>
      </c>
      <c r="E18" s="5">
        <f>テーブル27[[#This Row],[分/km]]*テーブル27[[#Headers],[20]]</f>
        <v>6.0185185185185203E-2</v>
      </c>
      <c r="F18" s="5">
        <f>テーブル27[[#This Row],[分/km]]*テーブル27[[#Headers],[21.0975]]</f>
        <v>6.3487847222222241E-2</v>
      </c>
      <c r="G18" s="5">
        <f>テーブル27[[#This Row],[分/km]]*テーブル27[[#Headers],[25]]</f>
        <v>7.523148148148151E-2</v>
      </c>
      <c r="H18" s="5">
        <f>テーブル27[[#This Row],[分/km]]*テーブル27[[#Headers],[30]]</f>
        <v>9.0277777777777804E-2</v>
      </c>
      <c r="I18" s="5">
        <f>テーブル27[[#This Row],[分/km]]*テーブル27[[#Headers],[35]]</f>
        <v>0.1053240740740741</v>
      </c>
      <c r="J18" s="5">
        <f>テーブル27[[#This Row],[分/km]]*テーブル27[[#Headers],[40]]</f>
        <v>0.12037037037037041</v>
      </c>
      <c r="K18" s="5">
        <f>テーブル27[[#This Row],[分/km]]*テーブル27[[#Headers],[42.195]]</f>
        <v>0.12697569444444448</v>
      </c>
    </row>
    <row r="19" spans="1:11" x14ac:dyDescent="0.4">
      <c r="A19" s="6">
        <v>2.8935185185185101E-3</v>
      </c>
      <c r="B19" s="5">
        <f>テーブル27[[#This Row],[分/km]]*テーブル27[[#Headers],[5]]</f>
        <v>1.4467592592592551E-2</v>
      </c>
      <c r="C19" s="5">
        <f>テーブル27[[#This Row],[分/km]]*テーブル27[[#Headers],[10]]</f>
        <v>2.8935185185185102E-2</v>
      </c>
      <c r="D19" s="5">
        <f>テーブル27[[#This Row],[分/km]]*テーブル27[[#Headers],[15]]</f>
        <v>4.3402777777777651E-2</v>
      </c>
      <c r="E19" s="5">
        <f>テーブル27[[#This Row],[分/km]]*テーブル27[[#Headers],[20]]</f>
        <v>5.7870370370370204E-2</v>
      </c>
      <c r="F19" s="5">
        <f>テーブル27[[#This Row],[分/km]]*テーブル27[[#Headers],[21.0975]]</f>
        <v>6.1046006944444266E-2</v>
      </c>
      <c r="G19" s="5">
        <f>テーブル27[[#This Row],[分/km]]*テーブル27[[#Headers],[25]]</f>
        <v>7.2337962962962757E-2</v>
      </c>
      <c r="H19" s="5">
        <f>テーブル27[[#This Row],[分/km]]*テーブル27[[#Headers],[30]]</f>
        <v>8.6805555555555303E-2</v>
      </c>
      <c r="I19" s="5">
        <f>テーブル27[[#This Row],[分/km]]*テーブル27[[#Headers],[35]]</f>
        <v>0.10127314814814785</v>
      </c>
      <c r="J19" s="5">
        <f>テーブル27[[#This Row],[分/km]]*テーブル27[[#Headers],[40]]</f>
        <v>0.11574074074074041</v>
      </c>
      <c r="K19" s="5">
        <f>テーブル27[[#This Row],[分/km]]*テーブル27[[#Headers],[42.195]]</f>
        <v>0.12209201388888853</v>
      </c>
    </row>
    <row r="20" spans="1:11" x14ac:dyDescent="0.4">
      <c r="A20" s="6">
        <v>2.7777777777777701E-3</v>
      </c>
      <c r="B20" s="5">
        <f>テーブル27[[#This Row],[分/km]]*テーブル27[[#Headers],[5]]</f>
        <v>1.388888888888885E-2</v>
      </c>
      <c r="C20" s="5">
        <f>テーブル27[[#This Row],[分/km]]*テーブル27[[#Headers],[10]]</f>
        <v>2.77777777777777E-2</v>
      </c>
      <c r="D20" s="5">
        <f>テーブル27[[#This Row],[分/km]]*テーブル27[[#Headers],[15]]</f>
        <v>4.1666666666666553E-2</v>
      </c>
      <c r="E20" s="5">
        <f>テーブル27[[#This Row],[分/km]]*テーブル27[[#Headers],[20]]</f>
        <v>5.55555555555554E-2</v>
      </c>
      <c r="F20" s="5">
        <f>テーブル27[[#This Row],[分/km]]*テーブル27[[#Headers],[21.0975]]</f>
        <v>5.8604166666666506E-2</v>
      </c>
      <c r="G20" s="5">
        <f>テーブル27[[#This Row],[分/km]]*テーブル27[[#Headers],[25]]</f>
        <v>6.9444444444444253E-2</v>
      </c>
      <c r="H20" s="5">
        <f>テーブル27[[#This Row],[分/km]]*テーブル27[[#Headers],[30]]</f>
        <v>8.3333333333333107E-2</v>
      </c>
      <c r="I20" s="5">
        <f>テーブル27[[#This Row],[分/km]]*テーブル27[[#Headers],[35]]</f>
        <v>9.7222222222221946E-2</v>
      </c>
      <c r="J20" s="5">
        <f>テーブル27[[#This Row],[分/km]]*テーブル27[[#Headers],[40]]</f>
        <v>0.1111111111111108</v>
      </c>
      <c r="K20" s="5">
        <f>テーブル27[[#This Row],[分/km]]*テーブル27[[#Headers],[42.195]]</f>
        <v>0.11720833333333301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1D58-E23E-43DF-B9C7-9F5FA519FCB7}">
  <dimension ref="A1:J20"/>
  <sheetViews>
    <sheetView workbookViewId="0">
      <selection activeCell="H24" sqref="H24"/>
    </sheetView>
  </sheetViews>
  <sheetFormatPr defaultRowHeight="18.75" x14ac:dyDescent="0.4"/>
  <cols>
    <col min="1" max="1" width="11.5" bestFit="1" customWidth="1"/>
    <col min="2" max="9" width="7.75" bestFit="1" customWidth="1"/>
    <col min="10" max="10" width="8.875" bestFit="1" customWidth="1"/>
  </cols>
  <sheetData>
    <row r="1" spans="1:10" x14ac:dyDescent="0.4">
      <c r="A1" s="2" t="s">
        <v>18</v>
      </c>
      <c r="B1" t="s">
        <v>29</v>
      </c>
      <c r="C1" t="s">
        <v>30</v>
      </c>
      <c r="D1" t="s">
        <v>31</v>
      </c>
      <c r="E1" t="s">
        <v>19</v>
      </c>
      <c r="F1" t="s">
        <v>32</v>
      </c>
      <c r="G1" t="s">
        <v>33</v>
      </c>
      <c r="H1" t="s">
        <v>34</v>
      </c>
      <c r="I1" t="s">
        <v>35</v>
      </c>
      <c r="J1" t="s">
        <v>20</v>
      </c>
    </row>
    <row r="2" spans="1:10" x14ac:dyDescent="0.4">
      <c r="A2" s="6">
        <v>4.8611111111111112E-3</v>
      </c>
      <c r="B2" s="4">
        <f>テーブル18[[#This Row],[分/km]]*テーブル18[[#Headers],[2]]</f>
        <v>9.7222222222222224E-3</v>
      </c>
      <c r="C2" s="4">
        <f>テーブル18[[#This Row],[分/km]]*テーブル18[[#Headers],[3]]</f>
        <v>1.4583333333333334E-2</v>
      </c>
      <c r="D2" s="4">
        <f>テーブル18[[#Headers],[4]]*テーブル18[[#This Row],[分/km]]</f>
        <v>1.9444444444444445E-2</v>
      </c>
      <c r="E2" s="4">
        <f>テーブル18[[#Headers],[5]]*テーブル18[[#This Row],[分/km]]</f>
        <v>2.4305555555555556E-2</v>
      </c>
      <c r="F2" s="4">
        <f>テーブル18[[#Headers],[6]]*テーブル18[[#This Row],[分/km]]</f>
        <v>2.9166666666666667E-2</v>
      </c>
      <c r="G2" s="4">
        <f>テーブル18[[#Headers],[7]]*テーブル18[[#This Row],[分/km]]</f>
        <v>3.4027777777777782E-2</v>
      </c>
      <c r="H2" s="4">
        <f>テーブル18[[#Headers],[8]]*テーブル18[[#This Row],[分/km]]</f>
        <v>3.888888888888889E-2</v>
      </c>
      <c r="I2" s="4">
        <f>テーブル18[[#Headers],[9]]*テーブル18[[#This Row],[分/km]]</f>
        <v>4.3749999999999997E-2</v>
      </c>
      <c r="J2" s="4">
        <f>テーブル18[[#Headers],[10]]*テーブル18[[#This Row],[分/km]]</f>
        <v>4.8611111111111112E-2</v>
      </c>
    </row>
    <row r="3" spans="1:10" x14ac:dyDescent="0.4">
      <c r="A3" s="6">
        <v>4.7453703703703703E-3</v>
      </c>
      <c r="B3" s="4">
        <f>テーブル18[[#This Row],[分/km]]*テーブル18[[#Headers],[2]]</f>
        <v>9.4907407407407406E-3</v>
      </c>
      <c r="C3" s="4">
        <f>テーブル18[[#This Row],[分/km]]*テーブル18[[#Headers],[3]]</f>
        <v>1.4236111111111111E-2</v>
      </c>
      <c r="D3" s="4">
        <f>テーブル18[[#Headers],[4]]*テーブル18[[#This Row],[分/km]]</f>
        <v>1.8981481481481481E-2</v>
      </c>
      <c r="E3" s="4">
        <f>テーブル18[[#Headers],[5]]*テーブル18[[#This Row],[分/km]]</f>
        <v>2.3726851851851853E-2</v>
      </c>
      <c r="F3" s="4">
        <v>2.8460648148148148E-2</v>
      </c>
      <c r="G3" s="4">
        <f>テーブル18[[#Headers],[7]]*テーブル18[[#This Row],[分/km]]</f>
        <v>3.321759259259259E-2</v>
      </c>
      <c r="H3" s="4">
        <f>テーブル18[[#Headers],[8]]*テーブル18[[#This Row],[分/km]]</f>
        <v>3.7962962962962962E-2</v>
      </c>
      <c r="I3" s="4">
        <f>テーブル18[[#Headers],[9]]*テーブル18[[#This Row],[分/km]]</f>
        <v>4.2708333333333334E-2</v>
      </c>
      <c r="J3" s="4">
        <f>テーブル18[[#Headers],[10]]*テーブル18[[#This Row],[分/km]]</f>
        <v>4.7453703703703706E-2</v>
      </c>
    </row>
    <row r="4" spans="1:10" x14ac:dyDescent="0.4">
      <c r="A4" s="6">
        <v>4.6296296296296302E-3</v>
      </c>
      <c r="B4" s="4">
        <f>テーブル18[[#This Row],[分/km]]*テーブル18[[#Headers],[2]]</f>
        <v>9.2592592592592605E-3</v>
      </c>
      <c r="C4" s="4">
        <f>テーブル18[[#This Row],[分/km]]*テーブル18[[#Headers],[3]]</f>
        <v>1.3888888888888892E-2</v>
      </c>
      <c r="D4" s="4">
        <f>テーブル18[[#Headers],[4]]*テーブル18[[#This Row],[分/km]]</f>
        <v>1.8518518518518521E-2</v>
      </c>
      <c r="E4" s="4">
        <f>テーブル18[[#Headers],[5]]*テーブル18[[#This Row],[分/km]]</f>
        <v>2.314814814814815E-2</v>
      </c>
      <c r="F4" s="4">
        <v>2.7789351851851853E-2</v>
      </c>
      <c r="G4" s="4">
        <f>テーブル18[[#Headers],[7]]*テーブル18[[#This Row],[分/km]]</f>
        <v>3.2407407407407413E-2</v>
      </c>
      <c r="H4" s="4">
        <f>テーブル18[[#Headers],[8]]*テーブル18[[#This Row],[分/km]]</f>
        <v>3.7037037037037042E-2</v>
      </c>
      <c r="I4" s="4">
        <f>テーブル18[[#Headers],[9]]*テーブル18[[#This Row],[分/km]]</f>
        <v>4.1666666666666671E-2</v>
      </c>
      <c r="J4" s="4">
        <f>テーブル18[[#Headers],[10]]*テーブル18[[#This Row],[分/km]]</f>
        <v>4.6296296296296301E-2</v>
      </c>
    </row>
    <row r="5" spans="1:10" x14ac:dyDescent="0.4">
      <c r="A5" s="6">
        <v>4.5138888888888902E-3</v>
      </c>
      <c r="B5" s="4">
        <f>テーブル18[[#This Row],[分/km]]*テーブル18[[#Headers],[2]]</f>
        <v>9.0277777777777804E-3</v>
      </c>
      <c r="C5" s="4">
        <f>テーブル18[[#This Row],[分/km]]*テーブル18[[#Headers],[3]]</f>
        <v>1.3541666666666671E-2</v>
      </c>
      <c r="D5" s="4">
        <f>テーブル18[[#Headers],[4]]*テーブル18[[#This Row],[分/km]]</f>
        <v>1.8055555555555561E-2</v>
      </c>
      <c r="E5" s="4">
        <f>テーブル18[[#Headers],[5]]*テーブル18[[#This Row],[分/km]]</f>
        <v>2.2569444444444451E-2</v>
      </c>
      <c r="F5" s="4">
        <v>2.7083333333333334E-2</v>
      </c>
      <c r="G5" s="4">
        <f>テーブル18[[#Headers],[7]]*テーブル18[[#This Row],[分/km]]</f>
        <v>3.1597222222222235E-2</v>
      </c>
      <c r="H5" s="4">
        <f>テーブル18[[#Headers],[8]]*テーブル18[[#This Row],[分/km]]</f>
        <v>3.6111111111111122E-2</v>
      </c>
      <c r="I5" s="4">
        <f>テーブル18[[#Headers],[9]]*テーブル18[[#This Row],[分/km]]</f>
        <v>4.0625000000000008E-2</v>
      </c>
      <c r="J5" s="4">
        <f>テーブル18[[#Headers],[10]]*テーブル18[[#This Row],[分/km]]</f>
        <v>4.5138888888888902E-2</v>
      </c>
    </row>
    <row r="6" spans="1:10" x14ac:dyDescent="0.4">
      <c r="A6" s="6">
        <v>4.3981481481481502E-3</v>
      </c>
      <c r="B6" s="4">
        <f>テーブル18[[#This Row],[分/km]]*テーブル18[[#Headers],[2]]</f>
        <v>8.7962962962963003E-3</v>
      </c>
      <c r="C6" s="4">
        <f>テーブル18[[#This Row],[分/km]]*テーブル18[[#Headers],[3]]</f>
        <v>1.319444444444445E-2</v>
      </c>
      <c r="D6" s="4">
        <f>テーブル18[[#Headers],[4]]*テーブル18[[#This Row],[分/km]]</f>
        <v>1.7592592592592601E-2</v>
      </c>
      <c r="E6" s="4">
        <f>テーブル18[[#Headers],[5]]*テーブル18[[#This Row],[分/km]]</f>
        <v>2.1990740740740752E-2</v>
      </c>
      <c r="F6" s="4">
        <v>2.6377314814814815E-2</v>
      </c>
      <c r="G6" s="4">
        <f>テーブル18[[#Headers],[7]]*テーブル18[[#This Row],[分/km]]</f>
        <v>3.078703703703705E-2</v>
      </c>
      <c r="H6" s="4">
        <f>テーブル18[[#Headers],[8]]*テーブル18[[#This Row],[分/km]]</f>
        <v>3.5185185185185201E-2</v>
      </c>
      <c r="I6" s="4">
        <f>テーブル18[[#Headers],[9]]*テーブル18[[#This Row],[分/km]]</f>
        <v>3.9583333333333352E-2</v>
      </c>
      <c r="J6" s="4">
        <f>テーブル18[[#Headers],[10]]*テーブル18[[#This Row],[分/km]]</f>
        <v>4.3981481481481503E-2</v>
      </c>
    </row>
    <row r="7" spans="1:10" x14ac:dyDescent="0.4">
      <c r="A7" s="6">
        <v>4.2824074074074101E-3</v>
      </c>
      <c r="B7" s="4">
        <f>テーブル18[[#This Row],[分/km]]*テーブル18[[#Headers],[2]]</f>
        <v>8.5648148148148202E-3</v>
      </c>
      <c r="C7" s="4">
        <f>テーブル18[[#This Row],[分/km]]*テーブル18[[#Headers],[3]]</f>
        <v>1.284722222222223E-2</v>
      </c>
      <c r="D7" s="4">
        <f>テーブル18[[#Headers],[4]]*テーブル18[[#This Row],[分/km]]</f>
        <v>1.712962962962964E-2</v>
      </c>
      <c r="E7" s="4">
        <f>テーブル18[[#Headers],[5]]*テーブル18[[#This Row],[分/km]]</f>
        <v>2.1412037037037049E-2</v>
      </c>
      <c r="F7" s="4">
        <v>2.5706018518518517E-2</v>
      </c>
      <c r="G7" s="4">
        <f>テーブル18[[#Headers],[7]]*テーブル18[[#This Row],[分/km]]</f>
        <v>2.9976851851851873E-2</v>
      </c>
      <c r="H7" s="4">
        <f>テーブル18[[#Headers],[8]]*テーブル18[[#This Row],[分/km]]</f>
        <v>3.4259259259259281E-2</v>
      </c>
      <c r="I7" s="4">
        <f>テーブル18[[#Headers],[9]]*テーブル18[[#This Row],[分/km]]</f>
        <v>3.8541666666666689E-2</v>
      </c>
      <c r="J7" s="4">
        <f>テーブル18[[#Headers],[10]]*テーブル18[[#This Row],[分/km]]</f>
        <v>4.2824074074074098E-2</v>
      </c>
    </row>
    <row r="8" spans="1:10" x14ac:dyDescent="0.4">
      <c r="A8" s="6">
        <v>4.1666666666666701E-3</v>
      </c>
      <c r="B8" s="4">
        <f>テーブル18[[#This Row],[分/km]]*テーブル18[[#Headers],[2]]</f>
        <v>8.3333333333333402E-3</v>
      </c>
      <c r="C8" s="4">
        <f>テーブル18[[#This Row],[分/km]]*テーブル18[[#Headers],[3]]</f>
        <v>1.2500000000000011E-2</v>
      </c>
      <c r="D8" s="4">
        <f>テーブル18[[#Headers],[4]]*テーブル18[[#This Row],[分/km]]</f>
        <v>1.666666666666668E-2</v>
      </c>
      <c r="E8" s="4">
        <f>テーブル18[[#Headers],[5]]*テーブル18[[#This Row],[分/km]]</f>
        <v>2.083333333333335E-2</v>
      </c>
      <c r="F8" s="4">
        <v>2.5000000000000001E-2</v>
      </c>
      <c r="G8" s="4">
        <f>テーブル18[[#Headers],[7]]*テーブル18[[#This Row],[分/km]]</f>
        <v>2.9166666666666691E-2</v>
      </c>
      <c r="H8" s="4">
        <f>テーブル18[[#Headers],[8]]*テーブル18[[#This Row],[分/km]]</f>
        <v>3.3333333333333361E-2</v>
      </c>
      <c r="I8" s="4">
        <f>テーブル18[[#Headers],[9]]*テーブル18[[#This Row],[分/km]]</f>
        <v>3.7500000000000033E-2</v>
      </c>
      <c r="J8" s="4">
        <f>テーブル18[[#Headers],[10]]*テーブル18[[#This Row],[分/km]]</f>
        <v>4.1666666666666699E-2</v>
      </c>
    </row>
    <row r="9" spans="1:10" x14ac:dyDescent="0.4">
      <c r="A9" s="6">
        <v>4.0509259259259196E-3</v>
      </c>
      <c r="B9" s="4">
        <f>テーブル18[[#This Row],[分/km]]*テーブル18[[#Headers],[2]]</f>
        <v>8.1018518518518393E-3</v>
      </c>
      <c r="C9" s="4">
        <f>テーブル18[[#This Row],[分/km]]*テーブル18[[#Headers],[3]]</f>
        <v>1.2152777777777759E-2</v>
      </c>
      <c r="D9" s="4">
        <f>テーブル18[[#Headers],[4]]*テーブル18[[#This Row],[分/km]]</f>
        <v>1.6203703703703679E-2</v>
      </c>
      <c r="E9" s="4">
        <f>テーブル18[[#Headers],[5]]*テーブル18[[#This Row],[分/km]]</f>
        <v>2.0254629629629598E-2</v>
      </c>
      <c r="F9" s="4">
        <v>2.4293981481481482E-2</v>
      </c>
      <c r="G9" s="4">
        <f>テーブル18[[#Headers],[7]]*テーブル18[[#This Row],[分/km]]</f>
        <v>2.8356481481481437E-2</v>
      </c>
      <c r="H9" s="4">
        <f>テーブル18[[#Headers],[8]]*テーブル18[[#This Row],[分/km]]</f>
        <v>3.2407407407407357E-2</v>
      </c>
      <c r="I9" s="4">
        <f>テーブル18[[#Headers],[9]]*テーブル18[[#This Row],[分/km]]</f>
        <v>3.6458333333333273E-2</v>
      </c>
      <c r="J9" s="4">
        <f>テーブル18[[#Headers],[10]]*テーブル18[[#This Row],[分/km]]</f>
        <v>4.0509259259259196E-2</v>
      </c>
    </row>
    <row r="10" spans="1:10" x14ac:dyDescent="0.4">
      <c r="A10" s="6">
        <v>3.9351851851851796E-3</v>
      </c>
      <c r="B10" s="4">
        <f>テーブル18[[#This Row],[分/km]]*テーブル18[[#Headers],[2]]</f>
        <v>7.8703703703703592E-3</v>
      </c>
      <c r="C10" s="4">
        <f>テーブル18[[#This Row],[分/km]]*テーブル18[[#Headers],[3]]</f>
        <v>1.1805555555555538E-2</v>
      </c>
      <c r="D10" s="4">
        <f>テーブル18[[#Headers],[4]]*テーブル18[[#This Row],[分/km]]</f>
        <v>1.5740740740740718E-2</v>
      </c>
      <c r="E10" s="4">
        <f>テーブル18[[#Headers],[5]]*テーブル18[[#This Row],[分/km]]</f>
        <v>1.9675925925925899E-2</v>
      </c>
      <c r="F10" s="4">
        <v>2.3622685185185184E-2</v>
      </c>
      <c r="G10" s="4">
        <f>テーブル18[[#Headers],[7]]*テーブル18[[#This Row],[分/km]]</f>
        <v>2.7546296296296256E-2</v>
      </c>
      <c r="H10" s="4">
        <f>テーブル18[[#Headers],[8]]*テーブル18[[#This Row],[分/km]]</f>
        <v>3.1481481481481437E-2</v>
      </c>
      <c r="I10" s="4">
        <f>テーブル18[[#Headers],[9]]*テーブル18[[#This Row],[分/km]]</f>
        <v>3.5416666666666617E-2</v>
      </c>
      <c r="J10" s="4">
        <f>テーブル18[[#Headers],[10]]*テーブル18[[#This Row],[分/km]]</f>
        <v>3.9351851851851798E-2</v>
      </c>
    </row>
    <row r="11" spans="1:10" x14ac:dyDescent="0.4">
      <c r="A11" s="6">
        <v>3.81944444444444E-3</v>
      </c>
      <c r="B11" s="4">
        <f>テーブル18[[#This Row],[分/km]]*テーブル18[[#Headers],[2]]</f>
        <v>7.63888888888888E-3</v>
      </c>
      <c r="C11" s="4">
        <f>テーブル18[[#This Row],[分/km]]*テーブル18[[#Headers],[3]]</f>
        <v>1.145833333333332E-2</v>
      </c>
      <c r="D11" s="4">
        <f>テーブル18[[#Headers],[4]]*テーブル18[[#This Row],[分/km]]</f>
        <v>1.527777777777776E-2</v>
      </c>
      <c r="E11" s="4">
        <f>テーブル18[[#Headers],[5]]*テーブル18[[#This Row],[分/km]]</f>
        <v>1.9097222222222199E-2</v>
      </c>
      <c r="F11" s="4">
        <v>2.2916666666666665E-2</v>
      </c>
      <c r="G11" s="4">
        <f>テーブル18[[#Headers],[7]]*テーブル18[[#This Row],[分/km]]</f>
        <v>2.6736111111111079E-2</v>
      </c>
      <c r="H11" s="4">
        <f>テーブル18[[#Headers],[8]]*テーブル18[[#This Row],[分/km]]</f>
        <v>3.055555555555552E-2</v>
      </c>
      <c r="I11" s="4">
        <f>テーブル18[[#Headers],[9]]*テーブル18[[#This Row],[分/km]]</f>
        <v>3.4374999999999961E-2</v>
      </c>
      <c r="J11" s="4">
        <f>テーブル18[[#Headers],[10]]*テーブル18[[#This Row],[分/km]]</f>
        <v>3.8194444444444399E-2</v>
      </c>
    </row>
    <row r="12" spans="1:10" x14ac:dyDescent="0.4">
      <c r="A12" s="6">
        <v>3.7037037037036999E-3</v>
      </c>
      <c r="B12" s="4">
        <f>テーブル18[[#This Row],[分/km]]*テーブル18[[#Headers],[2]]</f>
        <v>7.4074074074073999E-3</v>
      </c>
      <c r="C12" s="4">
        <f>テーブル18[[#This Row],[分/km]]*テーブル18[[#Headers],[3]]</f>
        <v>1.1111111111111099E-2</v>
      </c>
      <c r="D12" s="4">
        <f>テーブル18[[#Headers],[4]]*テーブル18[[#This Row],[分/km]]</f>
        <v>1.48148148148148E-2</v>
      </c>
      <c r="E12" s="4">
        <f>テーブル18[[#Headers],[5]]*テーブル18[[#This Row],[分/km]]</f>
        <v>1.85185185185185E-2</v>
      </c>
      <c r="F12" s="4">
        <v>2.2210648148148149E-2</v>
      </c>
      <c r="G12" s="4">
        <f>テーブル18[[#Headers],[7]]*テーブル18[[#This Row],[分/km]]</f>
        <v>2.5925925925925901E-2</v>
      </c>
      <c r="H12" s="4">
        <f>テーブル18[[#Headers],[8]]*テーブル18[[#This Row],[分/km]]</f>
        <v>2.96296296296296E-2</v>
      </c>
      <c r="I12" s="4">
        <f>テーブル18[[#Headers],[9]]*テーブル18[[#This Row],[分/km]]</f>
        <v>3.3333333333333298E-2</v>
      </c>
      <c r="J12" s="4">
        <f>テーブル18[[#Headers],[10]]*テーブル18[[#This Row],[分/km]]</f>
        <v>3.7037037037037E-2</v>
      </c>
    </row>
    <row r="13" spans="1:10" x14ac:dyDescent="0.4">
      <c r="A13" s="6">
        <v>3.5879629629629599E-3</v>
      </c>
      <c r="B13" s="4">
        <f>テーブル18[[#This Row],[分/km]]*テーブル18[[#Headers],[2]]</f>
        <v>7.1759259259259198E-3</v>
      </c>
      <c r="C13" s="4">
        <f>テーブル18[[#This Row],[分/km]]*テーブル18[[#Headers],[3]]</f>
        <v>1.076388888888888E-2</v>
      </c>
      <c r="D13" s="4">
        <f>テーブル18[[#Headers],[4]]*テーブル18[[#This Row],[分/km]]</f>
        <v>1.435185185185184E-2</v>
      </c>
      <c r="E13" s="4">
        <f>テーブル18[[#Headers],[5]]*テーブル18[[#This Row],[分/km]]</f>
        <v>1.7939814814814801E-2</v>
      </c>
      <c r="F13" s="4">
        <v>2.1539351851851851E-2</v>
      </c>
      <c r="G13" s="4">
        <f>テーブル18[[#Headers],[7]]*テーブル18[[#This Row],[分/km]]</f>
        <v>2.511574074074072E-2</v>
      </c>
      <c r="H13" s="4">
        <f>テーブル18[[#Headers],[8]]*テーブル18[[#This Row],[分/km]]</f>
        <v>2.8703703703703679E-2</v>
      </c>
      <c r="I13" s="4">
        <f>テーブル18[[#Headers],[9]]*テーブル18[[#This Row],[分/km]]</f>
        <v>3.2291666666666642E-2</v>
      </c>
      <c r="J13" s="4">
        <f>テーブル18[[#Headers],[10]]*テーブル18[[#This Row],[分/km]]</f>
        <v>3.5879629629629602E-2</v>
      </c>
    </row>
    <row r="14" spans="1:10" x14ac:dyDescent="0.4">
      <c r="A14" s="6">
        <v>3.4722222222222199E-3</v>
      </c>
      <c r="B14" s="4">
        <f>テーブル18[[#This Row],[分/km]]*テーブル18[[#Headers],[2]]</f>
        <v>6.9444444444444397E-3</v>
      </c>
      <c r="C14" s="4">
        <f>テーブル18[[#This Row],[分/km]]*テーブル18[[#Headers],[3]]</f>
        <v>1.0416666666666659E-2</v>
      </c>
      <c r="D14" s="4">
        <f>テーブル18[[#Headers],[4]]*テーブル18[[#This Row],[分/km]]</f>
        <v>1.3888888888888879E-2</v>
      </c>
      <c r="E14" s="4">
        <f>テーブル18[[#Headers],[5]]*テーブル18[[#This Row],[分/km]]</f>
        <v>1.7361111111111098E-2</v>
      </c>
      <c r="F14" s="4">
        <v>2.0833333333333332E-2</v>
      </c>
      <c r="G14" s="4">
        <f>テーブル18[[#Headers],[7]]*テーブル18[[#This Row],[分/km]]</f>
        <v>2.4305555555555539E-2</v>
      </c>
      <c r="H14" s="4">
        <f>テーブル18[[#Headers],[8]]*テーブル18[[#This Row],[分/km]]</f>
        <v>2.7777777777777759E-2</v>
      </c>
      <c r="I14" s="4">
        <f>テーブル18[[#Headers],[9]]*テーブル18[[#This Row],[分/km]]</f>
        <v>3.1249999999999979E-2</v>
      </c>
      <c r="J14" s="4">
        <f>テーブル18[[#Headers],[10]]*テーブル18[[#This Row],[分/km]]</f>
        <v>3.4722222222222196E-2</v>
      </c>
    </row>
    <row r="15" spans="1:10" x14ac:dyDescent="0.4">
      <c r="A15" s="6">
        <v>3.3564814814814798E-3</v>
      </c>
      <c r="B15" s="4">
        <f>テーブル18[[#This Row],[分/km]]*テーブル18[[#Headers],[2]]</f>
        <v>6.7129629629629596E-3</v>
      </c>
      <c r="C15" s="4">
        <f>テーブル18[[#This Row],[分/km]]*テーブル18[[#Headers],[3]]</f>
        <v>1.006944444444444E-2</v>
      </c>
      <c r="D15" s="4">
        <f>テーブル18[[#Headers],[4]]*テーブル18[[#This Row],[分/km]]</f>
        <v>1.3425925925925919E-2</v>
      </c>
      <c r="E15" s="4">
        <f>テーブル18[[#Headers],[5]]*テーブル18[[#This Row],[分/km]]</f>
        <v>1.6782407407407399E-2</v>
      </c>
      <c r="F15" s="4">
        <v>2.0127314814814813E-2</v>
      </c>
      <c r="G15" s="4">
        <f>テーブル18[[#Headers],[7]]*テーブル18[[#This Row],[分/km]]</f>
        <v>2.3495370370370357E-2</v>
      </c>
      <c r="H15" s="4">
        <f>テーブル18[[#Headers],[8]]*テーブル18[[#This Row],[分/km]]</f>
        <v>2.6851851851851839E-2</v>
      </c>
      <c r="I15" s="4">
        <f>テーブル18[[#Headers],[9]]*テーブル18[[#This Row],[分/km]]</f>
        <v>3.020833333333332E-2</v>
      </c>
      <c r="J15" s="4">
        <f>テーブル18[[#Headers],[10]]*テーブル18[[#This Row],[分/km]]</f>
        <v>3.3564814814814797E-2</v>
      </c>
    </row>
    <row r="16" spans="1:10" x14ac:dyDescent="0.4">
      <c r="A16" s="6">
        <v>3.2407407407407402E-3</v>
      </c>
      <c r="B16" s="4">
        <f>テーブル18[[#This Row],[分/km]]*テーブル18[[#Headers],[2]]</f>
        <v>6.4814814814814804E-3</v>
      </c>
      <c r="C16" s="4">
        <f>テーブル18[[#This Row],[分/km]]*テーブル18[[#Headers],[3]]</f>
        <v>9.7222222222222206E-3</v>
      </c>
      <c r="D16" s="4">
        <f>テーブル18[[#Headers],[4]]*テーブル18[[#This Row],[分/km]]</f>
        <v>1.2962962962962961E-2</v>
      </c>
      <c r="E16" s="4">
        <f>テーブル18[[#Headers],[5]]*テーブル18[[#This Row],[分/km]]</f>
        <v>1.6203703703703699E-2</v>
      </c>
      <c r="F16" s="4">
        <v>1.9456018518518518E-2</v>
      </c>
      <c r="G16" s="4">
        <f>テーブル18[[#Headers],[7]]*テーブル18[[#This Row],[分/km]]</f>
        <v>2.2685185185185183E-2</v>
      </c>
      <c r="H16" s="4">
        <f>テーブル18[[#Headers],[8]]*テーブル18[[#This Row],[分/km]]</f>
        <v>2.5925925925925922E-2</v>
      </c>
      <c r="I16" s="4">
        <f>テーブル18[[#Headers],[9]]*テーブル18[[#This Row],[分/km]]</f>
        <v>2.916666666666666E-2</v>
      </c>
      <c r="J16" s="4">
        <f>テーブル18[[#Headers],[10]]*テーブル18[[#This Row],[分/km]]</f>
        <v>3.2407407407407399E-2</v>
      </c>
    </row>
    <row r="17" spans="1:10" x14ac:dyDescent="0.4">
      <c r="A17" s="6">
        <v>3.1250000000000002E-3</v>
      </c>
      <c r="B17" s="4">
        <f>テーブル18[[#This Row],[分/km]]*テーブル18[[#Headers],[2]]</f>
        <v>6.2500000000000003E-3</v>
      </c>
      <c r="C17" s="4">
        <f>テーブル18[[#This Row],[分/km]]*テーブル18[[#Headers],[3]]</f>
        <v>9.3750000000000014E-3</v>
      </c>
      <c r="D17" s="4">
        <f>テーブル18[[#Headers],[4]]*テーブル18[[#This Row],[分/km]]</f>
        <v>1.2500000000000001E-2</v>
      </c>
      <c r="E17" s="4">
        <f>テーブル18[[#Headers],[5]]*テーブル18[[#This Row],[分/km]]</f>
        <v>1.5625E-2</v>
      </c>
      <c r="F17" s="4">
        <v>1.8749999999999999E-2</v>
      </c>
      <c r="G17" s="4">
        <f>テーブル18[[#Headers],[7]]*テーブル18[[#This Row],[分/km]]</f>
        <v>2.1875000000000002E-2</v>
      </c>
      <c r="H17" s="4">
        <f>テーブル18[[#Headers],[8]]*テーブル18[[#This Row],[分/km]]</f>
        <v>2.5000000000000001E-2</v>
      </c>
      <c r="I17" s="4">
        <f>テーブル18[[#Headers],[9]]*テーブル18[[#This Row],[分/km]]</f>
        <v>2.8125000000000001E-2</v>
      </c>
      <c r="J17" s="4">
        <f>テーブル18[[#Headers],[10]]*テーブル18[[#This Row],[分/km]]</f>
        <v>3.125E-2</v>
      </c>
    </row>
    <row r="18" spans="1:10" x14ac:dyDescent="0.4">
      <c r="A18" s="6">
        <v>3.0092592592592601E-3</v>
      </c>
      <c r="B18" s="4">
        <f>テーブル18[[#This Row],[分/km]]*テーブル18[[#Headers],[2]]</f>
        <v>6.0185185185185203E-3</v>
      </c>
      <c r="C18" s="4">
        <f>テーブル18[[#This Row],[分/km]]*テーブル18[[#Headers],[3]]</f>
        <v>9.0277777777777804E-3</v>
      </c>
      <c r="D18" s="4">
        <f>テーブル18[[#Headers],[4]]*テーブル18[[#This Row],[分/km]]</f>
        <v>1.2037037037037041E-2</v>
      </c>
      <c r="E18" s="4">
        <f>テーブル18[[#Headers],[5]]*テーブル18[[#This Row],[分/km]]</f>
        <v>1.5046296296296301E-2</v>
      </c>
      <c r="F18" s="4">
        <v>1.804398148148148E-2</v>
      </c>
      <c r="G18" s="4">
        <f>テーブル18[[#Headers],[7]]*テーブル18[[#This Row],[分/km]]</f>
        <v>2.1064814814814821E-2</v>
      </c>
      <c r="H18" s="4">
        <f>テーブル18[[#Headers],[8]]*テーブル18[[#This Row],[分/km]]</f>
        <v>2.4074074074074081E-2</v>
      </c>
      <c r="I18" s="4">
        <f>テーブル18[[#Headers],[9]]*テーブル18[[#This Row],[分/km]]</f>
        <v>2.7083333333333341E-2</v>
      </c>
      <c r="J18" s="4">
        <f>テーブル18[[#Headers],[10]]*テーブル18[[#This Row],[分/km]]</f>
        <v>3.0092592592592601E-2</v>
      </c>
    </row>
    <row r="19" spans="1:10" x14ac:dyDescent="0.4">
      <c r="A19" s="6">
        <v>2.8935185185185101E-3</v>
      </c>
      <c r="B19" s="4">
        <f>テーブル18[[#This Row],[分/km]]*テーブル18[[#Headers],[2]]</f>
        <v>5.7870370370370202E-3</v>
      </c>
      <c r="C19" s="4">
        <f>テーブル18[[#This Row],[分/km]]*テーブル18[[#Headers],[3]]</f>
        <v>8.6805555555555299E-3</v>
      </c>
      <c r="D19" s="4">
        <f>テーブル18[[#Headers],[4]]*テーブル18[[#This Row],[分/km]]</f>
        <v>1.157407407407404E-2</v>
      </c>
      <c r="E19" s="4">
        <f>テーブル18[[#Headers],[5]]*テーブル18[[#This Row],[分/km]]</f>
        <v>1.4467592592592551E-2</v>
      </c>
      <c r="F19" s="4">
        <v>1.7372685185185185E-2</v>
      </c>
      <c r="G19" s="4">
        <f>テーブル18[[#Headers],[7]]*テーブル18[[#This Row],[分/km]]</f>
        <v>2.025462962962957E-2</v>
      </c>
      <c r="H19" s="4">
        <f>テーブル18[[#Headers],[8]]*テーブル18[[#This Row],[分/km]]</f>
        <v>2.3148148148148081E-2</v>
      </c>
      <c r="I19" s="4">
        <f>テーブル18[[#Headers],[9]]*テーブル18[[#This Row],[分/km]]</f>
        <v>2.6041666666666591E-2</v>
      </c>
      <c r="J19" s="4">
        <f>テーブル18[[#Headers],[10]]*テーブル18[[#This Row],[分/km]]</f>
        <v>2.8935185185185102E-2</v>
      </c>
    </row>
    <row r="20" spans="1:10" x14ac:dyDescent="0.4">
      <c r="A20" s="6">
        <v>2.7777777777777701E-3</v>
      </c>
      <c r="B20" s="4">
        <f>テーブル18[[#This Row],[分/km]]*テーブル18[[#Headers],[2]]</f>
        <v>5.5555555555555402E-3</v>
      </c>
      <c r="C20" s="4">
        <f>テーブル18[[#This Row],[分/km]]*テーブル18[[#Headers],[3]]</f>
        <v>8.3333333333333107E-3</v>
      </c>
      <c r="D20" s="4">
        <f>テーブル18[[#Headers],[4]]*テーブル18[[#This Row],[分/km]]</f>
        <v>1.111111111111108E-2</v>
      </c>
      <c r="E20" s="4">
        <f>テーブル18[[#Headers],[5]]*テーブル18[[#This Row],[分/km]]</f>
        <v>1.388888888888885E-2</v>
      </c>
      <c r="F20" s="4">
        <v>1.6666666666666666E-2</v>
      </c>
      <c r="G20" s="4">
        <f>テーブル18[[#Headers],[7]]*テーブル18[[#This Row],[分/km]]</f>
        <v>1.9444444444444389E-2</v>
      </c>
      <c r="H20" s="4">
        <f>テーブル18[[#Headers],[8]]*テーブル18[[#This Row],[分/km]]</f>
        <v>2.2222222222222161E-2</v>
      </c>
      <c r="I20" s="4">
        <f>テーブル18[[#Headers],[9]]*テーブル18[[#This Row],[分/km]]</f>
        <v>2.4999999999999932E-2</v>
      </c>
      <c r="J20" s="4">
        <f>テーブル18[[#Headers],[10]]*テーブル18[[#This Row],[分/km]]</f>
        <v>2.77777777777777E-2</v>
      </c>
    </row>
  </sheetData>
  <phoneticPr fontId="18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ペース表</vt:lpstr>
      <vt:lpstr>ペース表(1_10km)</vt:lpstr>
      <vt:lpstr>ペース表 _数式有</vt:lpstr>
      <vt:lpstr>ペース表(1_10km) _数式有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システム管理</cp:lastModifiedBy>
  <dcterms:created xsi:type="dcterms:W3CDTF">2025-06-03T06:52:25Z</dcterms:created>
  <dcterms:modified xsi:type="dcterms:W3CDTF">2025-06-03T06:52:25Z</dcterms:modified>
</cp:coreProperties>
</file>